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iskyen-my.sharepoint.com/personal/sigmund_engdal_ks_no/Documents/Dokumenter/is/2025/"/>
    </mc:Choice>
  </mc:AlternateContent>
  <xr:revisionPtr revIDLastSave="2" documentId="8_{36EB40E7-3E0A-4572-BB93-00D010807ECA}" xr6:coauthVersionLast="47" xr6:coauthVersionMax="47" xr10:uidLastSave="{D754EF32-8D81-4C31-8D76-BDE6CA09B48C}"/>
  <bookViews>
    <workbookView xWindow="-110" yWindow="-110" windowWidth="19420" windowHeight="10420" xr2:uid="{13D6A0B1-C097-4A28-BD69-B24A82E75C5A}"/>
  </bookViews>
  <sheets>
    <sheet name="Illustrasjon" sheetId="4" r:id="rId1"/>
    <sheet name="Skatt 2023" sheetId="1" state="hidden" r:id="rId2"/>
    <sheet name="Skatt 2025 basis 2023" sheetId="2" state="hidden" r:id="rId3"/>
    <sheet name="Skatt 2026 basis 2023" sheetId="5" state="hidden" r:id="rId4"/>
    <sheet name="2025 endret skattenivå og innb" sheetId="3" state="hidden" r:id="rId5"/>
    <sheet name="2026 endret skattenivå og innb" sheetId="6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3" i="1" l="1"/>
  <c r="H372" i="1"/>
  <c r="D372" i="1"/>
  <c r="D10" i="4"/>
  <c r="C10" i="4" s="1"/>
  <c r="J14" i="4"/>
  <c r="I14" i="4" s="1"/>
  <c r="J10" i="4"/>
  <c r="I10" i="4" s="1"/>
  <c r="J12" i="4"/>
  <c r="I12" i="4" s="1"/>
  <c r="E367" i="6"/>
  <c r="D367" i="6"/>
  <c r="C367" i="6"/>
  <c r="E10" i="5"/>
  <c r="C10" i="5"/>
  <c r="E2" i="5"/>
  <c r="E3" i="5"/>
  <c r="C2" i="5"/>
  <c r="C3" i="5"/>
  <c r="G365" i="5"/>
  <c r="D365" i="5"/>
  <c r="G364" i="5"/>
  <c r="D364" i="5"/>
  <c r="G363" i="5"/>
  <c r="D363" i="5"/>
  <c r="G362" i="5"/>
  <c r="D362" i="5"/>
  <c r="G361" i="5"/>
  <c r="D361" i="5"/>
  <c r="G360" i="5"/>
  <c r="D360" i="5"/>
  <c r="G359" i="5"/>
  <c r="D359" i="5"/>
  <c r="G358" i="5"/>
  <c r="D358" i="5"/>
  <c r="G357" i="5"/>
  <c r="D357" i="5"/>
  <c r="G356" i="5"/>
  <c r="D356" i="5"/>
  <c r="G355" i="5"/>
  <c r="D355" i="5"/>
  <c r="G354" i="5"/>
  <c r="D354" i="5"/>
  <c r="G353" i="5"/>
  <c r="D353" i="5"/>
  <c r="G352" i="5"/>
  <c r="D352" i="5"/>
  <c r="G351" i="5"/>
  <c r="D351" i="5"/>
  <c r="G350" i="5"/>
  <c r="D350" i="5"/>
  <c r="G349" i="5"/>
  <c r="D349" i="5"/>
  <c r="G348" i="5"/>
  <c r="D348" i="5"/>
  <c r="G347" i="5"/>
  <c r="D347" i="5"/>
  <c r="G346" i="5"/>
  <c r="D346" i="5"/>
  <c r="G345" i="5"/>
  <c r="D345" i="5"/>
  <c r="G344" i="5"/>
  <c r="D344" i="5"/>
  <c r="G343" i="5"/>
  <c r="D343" i="5"/>
  <c r="G342" i="5"/>
  <c r="D342" i="5"/>
  <c r="G341" i="5"/>
  <c r="D341" i="5"/>
  <c r="G340" i="5"/>
  <c r="D340" i="5"/>
  <c r="G339" i="5"/>
  <c r="D339" i="5"/>
  <c r="G338" i="5"/>
  <c r="D338" i="5"/>
  <c r="G337" i="5"/>
  <c r="D337" i="5"/>
  <c r="G336" i="5"/>
  <c r="D336" i="5"/>
  <c r="G335" i="5"/>
  <c r="D335" i="5"/>
  <c r="G334" i="5"/>
  <c r="D334" i="5"/>
  <c r="G333" i="5"/>
  <c r="D333" i="5"/>
  <c r="G332" i="5"/>
  <c r="D332" i="5"/>
  <c r="G331" i="5"/>
  <c r="D331" i="5"/>
  <c r="G330" i="5"/>
  <c r="D330" i="5"/>
  <c r="G329" i="5"/>
  <c r="D329" i="5"/>
  <c r="G328" i="5"/>
  <c r="D328" i="5"/>
  <c r="G327" i="5"/>
  <c r="D327" i="5"/>
  <c r="G326" i="5"/>
  <c r="D326" i="5"/>
  <c r="G325" i="5"/>
  <c r="D325" i="5"/>
  <c r="G324" i="5"/>
  <c r="D324" i="5"/>
  <c r="G323" i="5"/>
  <c r="D323" i="5"/>
  <c r="G322" i="5"/>
  <c r="D322" i="5"/>
  <c r="G321" i="5"/>
  <c r="D321" i="5"/>
  <c r="G320" i="5"/>
  <c r="D320" i="5"/>
  <c r="G319" i="5"/>
  <c r="D319" i="5"/>
  <c r="G318" i="5"/>
  <c r="D318" i="5"/>
  <c r="G317" i="5"/>
  <c r="D317" i="5"/>
  <c r="G316" i="5"/>
  <c r="D316" i="5"/>
  <c r="G315" i="5"/>
  <c r="D315" i="5"/>
  <c r="G314" i="5"/>
  <c r="D314" i="5"/>
  <c r="G313" i="5"/>
  <c r="D313" i="5"/>
  <c r="G312" i="5"/>
  <c r="D312" i="5"/>
  <c r="G311" i="5"/>
  <c r="D311" i="5"/>
  <c r="G310" i="5"/>
  <c r="D310" i="5"/>
  <c r="G309" i="5"/>
  <c r="D309" i="5"/>
  <c r="G308" i="5"/>
  <c r="D308" i="5"/>
  <c r="G307" i="5"/>
  <c r="D307" i="5"/>
  <c r="G306" i="5"/>
  <c r="D306" i="5"/>
  <c r="G305" i="5"/>
  <c r="D305" i="5"/>
  <c r="G304" i="5"/>
  <c r="D304" i="5"/>
  <c r="G303" i="5"/>
  <c r="D303" i="5"/>
  <c r="G302" i="5"/>
  <c r="D302" i="5"/>
  <c r="G301" i="5"/>
  <c r="D301" i="5"/>
  <c r="G300" i="5"/>
  <c r="D300" i="5"/>
  <c r="G299" i="5"/>
  <c r="D299" i="5"/>
  <c r="G298" i="5"/>
  <c r="D298" i="5"/>
  <c r="G297" i="5"/>
  <c r="D297" i="5"/>
  <c r="G296" i="5"/>
  <c r="D296" i="5"/>
  <c r="G295" i="5"/>
  <c r="D295" i="5"/>
  <c r="G294" i="5"/>
  <c r="D294" i="5"/>
  <c r="G293" i="5"/>
  <c r="D293" i="5"/>
  <c r="G292" i="5"/>
  <c r="D292" i="5"/>
  <c r="G291" i="5"/>
  <c r="D291" i="5"/>
  <c r="G290" i="5"/>
  <c r="D290" i="5"/>
  <c r="G289" i="5"/>
  <c r="D289" i="5"/>
  <c r="G288" i="5"/>
  <c r="D288" i="5"/>
  <c r="G287" i="5"/>
  <c r="D287" i="5"/>
  <c r="G286" i="5"/>
  <c r="D286" i="5"/>
  <c r="G285" i="5"/>
  <c r="D285" i="5"/>
  <c r="G284" i="5"/>
  <c r="D284" i="5"/>
  <c r="G283" i="5"/>
  <c r="D283" i="5"/>
  <c r="G282" i="5"/>
  <c r="D282" i="5"/>
  <c r="G281" i="5"/>
  <c r="D281" i="5"/>
  <c r="G280" i="5"/>
  <c r="D280" i="5"/>
  <c r="G279" i="5"/>
  <c r="D279" i="5"/>
  <c r="G278" i="5"/>
  <c r="D278" i="5"/>
  <c r="G277" i="5"/>
  <c r="D277" i="5"/>
  <c r="G276" i="5"/>
  <c r="D276" i="5"/>
  <c r="G275" i="5"/>
  <c r="D275" i="5"/>
  <c r="G274" i="5"/>
  <c r="D274" i="5"/>
  <c r="G273" i="5"/>
  <c r="D273" i="5"/>
  <c r="G272" i="5"/>
  <c r="D272" i="5"/>
  <c r="G271" i="5"/>
  <c r="D271" i="5"/>
  <c r="G270" i="5"/>
  <c r="D270" i="5"/>
  <c r="G269" i="5"/>
  <c r="D269" i="5"/>
  <c r="G268" i="5"/>
  <c r="D268" i="5"/>
  <c r="G267" i="5"/>
  <c r="D267" i="5"/>
  <c r="G266" i="5"/>
  <c r="D266" i="5"/>
  <c r="G265" i="5"/>
  <c r="D265" i="5"/>
  <c r="G264" i="5"/>
  <c r="D264" i="5"/>
  <c r="G263" i="5"/>
  <c r="D263" i="5"/>
  <c r="G262" i="5"/>
  <c r="D262" i="5"/>
  <c r="G261" i="5"/>
  <c r="D261" i="5"/>
  <c r="G260" i="5"/>
  <c r="D260" i="5"/>
  <c r="G259" i="5"/>
  <c r="D259" i="5"/>
  <c r="G258" i="5"/>
  <c r="D258" i="5"/>
  <c r="G257" i="5"/>
  <c r="D257" i="5"/>
  <c r="G256" i="5"/>
  <c r="D256" i="5"/>
  <c r="G255" i="5"/>
  <c r="D255" i="5"/>
  <c r="G254" i="5"/>
  <c r="D254" i="5"/>
  <c r="G253" i="5"/>
  <c r="D253" i="5"/>
  <c r="G252" i="5"/>
  <c r="D252" i="5"/>
  <c r="G251" i="5"/>
  <c r="D251" i="5"/>
  <c r="G250" i="5"/>
  <c r="D250" i="5"/>
  <c r="G249" i="5"/>
  <c r="D249" i="5"/>
  <c r="G248" i="5"/>
  <c r="D248" i="5"/>
  <c r="G247" i="5"/>
  <c r="D247" i="5"/>
  <c r="G246" i="5"/>
  <c r="D246" i="5"/>
  <c r="G245" i="5"/>
  <c r="D245" i="5"/>
  <c r="G244" i="5"/>
  <c r="D244" i="5"/>
  <c r="G243" i="5"/>
  <c r="D243" i="5"/>
  <c r="G242" i="5"/>
  <c r="D242" i="5"/>
  <c r="G241" i="5"/>
  <c r="D241" i="5"/>
  <c r="G240" i="5"/>
  <c r="D240" i="5"/>
  <c r="G239" i="5"/>
  <c r="D239" i="5"/>
  <c r="G238" i="5"/>
  <c r="D238" i="5"/>
  <c r="G237" i="5"/>
  <c r="D237" i="5"/>
  <c r="G236" i="5"/>
  <c r="D236" i="5"/>
  <c r="G235" i="5"/>
  <c r="D235" i="5"/>
  <c r="G234" i="5"/>
  <c r="D234" i="5"/>
  <c r="G233" i="5"/>
  <c r="D233" i="5"/>
  <c r="G232" i="5"/>
  <c r="D232" i="5"/>
  <c r="G231" i="5"/>
  <c r="D231" i="5"/>
  <c r="G230" i="5"/>
  <c r="D230" i="5"/>
  <c r="G229" i="5"/>
  <c r="D229" i="5"/>
  <c r="G228" i="5"/>
  <c r="D228" i="5"/>
  <c r="G227" i="5"/>
  <c r="D227" i="5"/>
  <c r="G226" i="5"/>
  <c r="D226" i="5"/>
  <c r="G225" i="5"/>
  <c r="D225" i="5"/>
  <c r="G224" i="5"/>
  <c r="D224" i="5"/>
  <c r="G223" i="5"/>
  <c r="D223" i="5"/>
  <c r="G222" i="5"/>
  <c r="D222" i="5"/>
  <c r="G221" i="5"/>
  <c r="D221" i="5"/>
  <c r="G220" i="5"/>
  <c r="D220" i="5"/>
  <c r="G219" i="5"/>
  <c r="D219" i="5"/>
  <c r="G218" i="5"/>
  <c r="D218" i="5"/>
  <c r="G217" i="5"/>
  <c r="D217" i="5"/>
  <c r="G216" i="5"/>
  <c r="D216" i="5"/>
  <c r="G215" i="5"/>
  <c r="D215" i="5"/>
  <c r="G214" i="5"/>
  <c r="D214" i="5"/>
  <c r="G213" i="5"/>
  <c r="D213" i="5"/>
  <c r="G212" i="5"/>
  <c r="D212" i="5"/>
  <c r="G211" i="5"/>
  <c r="D211" i="5"/>
  <c r="G210" i="5"/>
  <c r="D210" i="5"/>
  <c r="G209" i="5"/>
  <c r="D209" i="5"/>
  <c r="G208" i="5"/>
  <c r="D208" i="5"/>
  <c r="G207" i="5"/>
  <c r="D207" i="5"/>
  <c r="G206" i="5"/>
  <c r="D206" i="5"/>
  <c r="G205" i="5"/>
  <c r="D205" i="5"/>
  <c r="G204" i="5"/>
  <c r="D204" i="5"/>
  <c r="G203" i="5"/>
  <c r="D203" i="5"/>
  <c r="G202" i="5"/>
  <c r="D202" i="5"/>
  <c r="G201" i="5"/>
  <c r="D201" i="5"/>
  <c r="G200" i="5"/>
  <c r="D200" i="5"/>
  <c r="G199" i="5"/>
  <c r="D199" i="5"/>
  <c r="G198" i="5"/>
  <c r="D198" i="5"/>
  <c r="G197" i="5"/>
  <c r="D197" i="5"/>
  <c r="G196" i="5"/>
  <c r="D196" i="5"/>
  <c r="G195" i="5"/>
  <c r="D195" i="5"/>
  <c r="G194" i="5"/>
  <c r="D194" i="5"/>
  <c r="G193" i="5"/>
  <c r="D193" i="5"/>
  <c r="G192" i="5"/>
  <c r="D192" i="5"/>
  <c r="G191" i="5"/>
  <c r="D191" i="5"/>
  <c r="G190" i="5"/>
  <c r="D190" i="5"/>
  <c r="G189" i="5"/>
  <c r="D189" i="5"/>
  <c r="G188" i="5"/>
  <c r="D188" i="5"/>
  <c r="G187" i="5"/>
  <c r="D187" i="5"/>
  <c r="G186" i="5"/>
  <c r="D186" i="5"/>
  <c r="G185" i="5"/>
  <c r="D185" i="5"/>
  <c r="G184" i="5"/>
  <c r="D184" i="5"/>
  <c r="G183" i="5"/>
  <c r="D183" i="5"/>
  <c r="G182" i="5"/>
  <c r="D182" i="5"/>
  <c r="G181" i="5"/>
  <c r="D181" i="5"/>
  <c r="G180" i="5"/>
  <c r="D180" i="5"/>
  <c r="G179" i="5"/>
  <c r="D179" i="5"/>
  <c r="G178" i="5"/>
  <c r="D178" i="5"/>
  <c r="G177" i="5"/>
  <c r="D177" i="5"/>
  <c r="G176" i="5"/>
  <c r="D176" i="5"/>
  <c r="G175" i="5"/>
  <c r="D175" i="5"/>
  <c r="G174" i="5"/>
  <c r="D174" i="5"/>
  <c r="G173" i="5"/>
  <c r="D173" i="5"/>
  <c r="G172" i="5"/>
  <c r="D172" i="5"/>
  <c r="G171" i="5"/>
  <c r="D171" i="5"/>
  <c r="G170" i="5"/>
  <c r="D170" i="5"/>
  <c r="G169" i="5"/>
  <c r="D169" i="5"/>
  <c r="G168" i="5"/>
  <c r="D168" i="5"/>
  <c r="G167" i="5"/>
  <c r="D167" i="5"/>
  <c r="G166" i="5"/>
  <c r="D166" i="5"/>
  <c r="G165" i="5"/>
  <c r="D165" i="5"/>
  <c r="G164" i="5"/>
  <c r="D164" i="5"/>
  <c r="G163" i="5"/>
  <c r="D163" i="5"/>
  <c r="G162" i="5"/>
  <c r="D162" i="5"/>
  <c r="G161" i="5"/>
  <c r="D161" i="5"/>
  <c r="G160" i="5"/>
  <c r="D160" i="5"/>
  <c r="G159" i="5"/>
  <c r="D159" i="5"/>
  <c r="G158" i="5"/>
  <c r="D158" i="5"/>
  <c r="G157" i="5"/>
  <c r="D157" i="5"/>
  <c r="G156" i="5"/>
  <c r="D156" i="5"/>
  <c r="G155" i="5"/>
  <c r="D155" i="5"/>
  <c r="G154" i="5"/>
  <c r="D154" i="5"/>
  <c r="G153" i="5"/>
  <c r="D153" i="5"/>
  <c r="G152" i="5"/>
  <c r="D152" i="5"/>
  <c r="G151" i="5"/>
  <c r="D151" i="5"/>
  <c r="G150" i="5"/>
  <c r="D150" i="5"/>
  <c r="G149" i="5"/>
  <c r="D149" i="5"/>
  <c r="G148" i="5"/>
  <c r="D148" i="5"/>
  <c r="G147" i="5"/>
  <c r="D147" i="5"/>
  <c r="G146" i="5"/>
  <c r="D146" i="5"/>
  <c r="G145" i="5"/>
  <c r="D145" i="5"/>
  <c r="G144" i="5"/>
  <c r="D144" i="5"/>
  <c r="G143" i="5"/>
  <c r="D143" i="5"/>
  <c r="G142" i="5"/>
  <c r="D142" i="5"/>
  <c r="G141" i="5"/>
  <c r="D141" i="5"/>
  <c r="G140" i="5"/>
  <c r="D140" i="5"/>
  <c r="G139" i="5"/>
  <c r="D139" i="5"/>
  <c r="G138" i="5"/>
  <c r="D138" i="5"/>
  <c r="G137" i="5"/>
  <c r="D137" i="5"/>
  <c r="G136" i="5"/>
  <c r="D136" i="5"/>
  <c r="G135" i="5"/>
  <c r="D135" i="5"/>
  <c r="G134" i="5"/>
  <c r="D134" i="5"/>
  <c r="G133" i="5"/>
  <c r="D133" i="5"/>
  <c r="G132" i="5"/>
  <c r="D132" i="5"/>
  <c r="G131" i="5"/>
  <c r="D131" i="5"/>
  <c r="G130" i="5"/>
  <c r="D130" i="5"/>
  <c r="G129" i="5"/>
  <c r="D129" i="5"/>
  <c r="G128" i="5"/>
  <c r="D128" i="5"/>
  <c r="G127" i="5"/>
  <c r="D127" i="5"/>
  <c r="G126" i="5"/>
  <c r="D126" i="5"/>
  <c r="G125" i="5"/>
  <c r="D125" i="5"/>
  <c r="G124" i="5"/>
  <c r="D124" i="5"/>
  <c r="G123" i="5"/>
  <c r="D123" i="5"/>
  <c r="G122" i="5"/>
  <c r="D122" i="5"/>
  <c r="G121" i="5"/>
  <c r="D121" i="5"/>
  <c r="G120" i="5"/>
  <c r="D120" i="5"/>
  <c r="G119" i="5"/>
  <c r="D119" i="5"/>
  <c r="G118" i="5"/>
  <c r="D118" i="5"/>
  <c r="G117" i="5"/>
  <c r="D117" i="5"/>
  <c r="G116" i="5"/>
  <c r="D116" i="5"/>
  <c r="G115" i="5"/>
  <c r="D115" i="5"/>
  <c r="G114" i="5"/>
  <c r="D114" i="5"/>
  <c r="G113" i="5"/>
  <c r="D113" i="5"/>
  <c r="G112" i="5"/>
  <c r="D112" i="5"/>
  <c r="G111" i="5"/>
  <c r="D111" i="5"/>
  <c r="G110" i="5"/>
  <c r="D110" i="5"/>
  <c r="G109" i="5"/>
  <c r="D109" i="5"/>
  <c r="G108" i="5"/>
  <c r="D108" i="5"/>
  <c r="G107" i="5"/>
  <c r="D107" i="5"/>
  <c r="G106" i="5"/>
  <c r="D106" i="5"/>
  <c r="G105" i="5"/>
  <c r="D105" i="5"/>
  <c r="G104" i="5"/>
  <c r="D104" i="5"/>
  <c r="G103" i="5"/>
  <c r="D103" i="5"/>
  <c r="G102" i="5"/>
  <c r="D102" i="5"/>
  <c r="G101" i="5"/>
  <c r="D101" i="5"/>
  <c r="G100" i="5"/>
  <c r="D100" i="5"/>
  <c r="G99" i="5"/>
  <c r="D99" i="5"/>
  <c r="G98" i="5"/>
  <c r="D98" i="5"/>
  <c r="G97" i="5"/>
  <c r="D97" i="5"/>
  <c r="G96" i="5"/>
  <c r="D96" i="5"/>
  <c r="G95" i="5"/>
  <c r="D95" i="5"/>
  <c r="G94" i="5"/>
  <c r="D94" i="5"/>
  <c r="G93" i="5"/>
  <c r="D93" i="5"/>
  <c r="G92" i="5"/>
  <c r="D92" i="5"/>
  <c r="G91" i="5"/>
  <c r="D91" i="5"/>
  <c r="G90" i="5"/>
  <c r="D90" i="5"/>
  <c r="G89" i="5"/>
  <c r="D89" i="5"/>
  <c r="G88" i="5"/>
  <c r="D88" i="5"/>
  <c r="G87" i="5"/>
  <c r="D87" i="5"/>
  <c r="G86" i="5"/>
  <c r="D86" i="5"/>
  <c r="G85" i="5"/>
  <c r="D85" i="5"/>
  <c r="G84" i="5"/>
  <c r="D84" i="5"/>
  <c r="G83" i="5"/>
  <c r="D83" i="5"/>
  <c r="G82" i="5"/>
  <c r="D82" i="5"/>
  <c r="G81" i="5"/>
  <c r="D81" i="5"/>
  <c r="G80" i="5"/>
  <c r="D80" i="5"/>
  <c r="G79" i="5"/>
  <c r="D79" i="5"/>
  <c r="G78" i="5"/>
  <c r="D78" i="5"/>
  <c r="G77" i="5"/>
  <c r="D77" i="5"/>
  <c r="G76" i="5"/>
  <c r="D76" i="5"/>
  <c r="G75" i="5"/>
  <c r="D75" i="5"/>
  <c r="G74" i="5"/>
  <c r="D74" i="5"/>
  <c r="G73" i="5"/>
  <c r="D73" i="5"/>
  <c r="G72" i="5"/>
  <c r="D72" i="5"/>
  <c r="G71" i="5"/>
  <c r="D71" i="5"/>
  <c r="G70" i="5"/>
  <c r="D70" i="5"/>
  <c r="G69" i="5"/>
  <c r="D69" i="5"/>
  <c r="G68" i="5"/>
  <c r="D68" i="5"/>
  <c r="G67" i="5"/>
  <c r="D67" i="5"/>
  <c r="G66" i="5"/>
  <c r="D66" i="5"/>
  <c r="G65" i="5"/>
  <c r="D65" i="5"/>
  <c r="G64" i="5"/>
  <c r="D64" i="5"/>
  <c r="G63" i="5"/>
  <c r="D63" i="5"/>
  <c r="G62" i="5"/>
  <c r="D62" i="5"/>
  <c r="G61" i="5"/>
  <c r="D61" i="5"/>
  <c r="G60" i="5"/>
  <c r="D60" i="5"/>
  <c r="G59" i="5"/>
  <c r="D59" i="5"/>
  <c r="G58" i="5"/>
  <c r="D58" i="5"/>
  <c r="G57" i="5"/>
  <c r="D57" i="5"/>
  <c r="G56" i="5"/>
  <c r="D56" i="5"/>
  <c r="G55" i="5"/>
  <c r="D55" i="5"/>
  <c r="G54" i="5"/>
  <c r="D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G45" i="5"/>
  <c r="D45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D2" i="5"/>
  <c r="D3" i="5"/>
  <c r="G10" i="4"/>
  <c r="F10" i="4" s="1"/>
  <c r="G12" i="4"/>
  <c r="F12" i="4" s="1"/>
  <c r="D14" i="4"/>
  <c r="C14" i="4" s="1"/>
  <c r="D12" i="4"/>
  <c r="C12" i="4" s="1"/>
  <c r="D8" i="4"/>
  <c r="C8" i="4" s="1"/>
  <c r="D6" i="4"/>
  <c r="C6" i="4" s="1"/>
  <c r="B2" i="4"/>
  <c r="G14" i="4"/>
  <c r="F14" i="4" s="1"/>
  <c r="D11" i="2"/>
  <c r="G11" i="2"/>
  <c r="D12" i="2"/>
  <c r="G12" i="2"/>
  <c r="D13" i="2"/>
  <c r="G13" i="2"/>
  <c r="D14" i="2"/>
  <c r="G14" i="2"/>
  <c r="D15" i="2"/>
  <c r="G15" i="2"/>
  <c r="D16" i="2"/>
  <c r="G16" i="2"/>
  <c r="D17" i="2"/>
  <c r="G17" i="2"/>
  <c r="D18" i="2"/>
  <c r="G18" i="2"/>
  <c r="D19" i="2"/>
  <c r="G19" i="2"/>
  <c r="D20" i="2"/>
  <c r="G20" i="2"/>
  <c r="D21" i="2"/>
  <c r="G21" i="2"/>
  <c r="D22" i="2"/>
  <c r="G22" i="2"/>
  <c r="D23" i="2"/>
  <c r="G23" i="2"/>
  <c r="D24" i="2"/>
  <c r="G24" i="2"/>
  <c r="D25" i="2"/>
  <c r="G25" i="2"/>
  <c r="D26" i="2"/>
  <c r="G26" i="2"/>
  <c r="D27" i="2"/>
  <c r="G27" i="2"/>
  <c r="D28" i="2"/>
  <c r="G28" i="2"/>
  <c r="D29" i="2"/>
  <c r="G29" i="2"/>
  <c r="D30" i="2"/>
  <c r="G30" i="2"/>
  <c r="D31" i="2"/>
  <c r="G31" i="2"/>
  <c r="D32" i="2"/>
  <c r="G32" i="2"/>
  <c r="D33" i="2"/>
  <c r="G33" i="2"/>
  <c r="D34" i="2"/>
  <c r="G34" i="2"/>
  <c r="D35" i="2"/>
  <c r="G35" i="2"/>
  <c r="D36" i="2"/>
  <c r="G36" i="2"/>
  <c r="D37" i="2"/>
  <c r="G37" i="2"/>
  <c r="D38" i="2"/>
  <c r="G38" i="2"/>
  <c r="D39" i="2"/>
  <c r="G39" i="2"/>
  <c r="D40" i="2"/>
  <c r="G40" i="2"/>
  <c r="D41" i="2"/>
  <c r="G41" i="2"/>
  <c r="D42" i="2"/>
  <c r="G42" i="2"/>
  <c r="D43" i="2"/>
  <c r="G43" i="2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D57" i="2"/>
  <c r="G57" i="2"/>
  <c r="D58" i="2"/>
  <c r="G58" i="2"/>
  <c r="D59" i="2"/>
  <c r="G59" i="2"/>
  <c r="D60" i="2"/>
  <c r="G60" i="2"/>
  <c r="D61" i="2"/>
  <c r="G61" i="2"/>
  <c r="D62" i="2"/>
  <c r="G62" i="2"/>
  <c r="D63" i="2"/>
  <c r="G63" i="2"/>
  <c r="D64" i="2"/>
  <c r="G64" i="2"/>
  <c r="D65" i="2"/>
  <c r="G65" i="2"/>
  <c r="D66" i="2"/>
  <c r="G66" i="2"/>
  <c r="D67" i="2"/>
  <c r="G67" i="2"/>
  <c r="D68" i="2"/>
  <c r="G68" i="2"/>
  <c r="D69" i="2"/>
  <c r="G69" i="2"/>
  <c r="D70" i="2"/>
  <c r="G70" i="2"/>
  <c r="D71" i="2"/>
  <c r="G71" i="2"/>
  <c r="D72" i="2"/>
  <c r="G72" i="2"/>
  <c r="D73" i="2"/>
  <c r="G73" i="2"/>
  <c r="D74" i="2"/>
  <c r="G74" i="2"/>
  <c r="D75" i="2"/>
  <c r="G75" i="2"/>
  <c r="D76" i="2"/>
  <c r="G76" i="2"/>
  <c r="D77" i="2"/>
  <c r="G77" i="2"/>
  <c r="D78" i="2"/>
  <c r="G78" i="2"/>
  <c r="D79" i="2"/>
  <c r="G79" i="2"/>
  <c r="D80" i="2"/>
  <c r="G80" i="2"/>
  <c r="D81" i="2"/>
  <c r="G81" i="2"/>
  <c r="D82" i="2"/>
  <c r="G82" i="2"/>
  <c r="D83" i="2"/>
  <c r="G83" i="2"/>
  <c r="D84" i="2"/>
  <c r="G84" i="2"/>
  <c r="D85" i="2"/>
  <c r="G85" i="2"/>
  <c r="D86" i="2"/>
  <c r="G86" i="2"/>
  <c r="D87" i="2"/>
  <c r="G87" i="2"/>
  <c r="D88" i="2"/>
  <c r="G88" i="2"/>
  <c r="D89" i="2"/>
  <c r="G89" i="2"/>
  <c r="D90" i="2"/>
  <c r="G90" i="2"/>
  <c r="D91" i="2"/>
  <c r="G91" i="2"/>
  <c r="D92" i="2"/>
  <c r="G92" i="2"/>
  <c r="D93" i="2"/>
  <c r="G93" i="2"/>
  <c r="D94" i="2"/>
  <c r="G94" i="2"/>
  <c r="D95" i="2"/>
  <c r="G95" i="2"/>
  <c r="D96" i="2"/>
  <c r="G96" i="2"/>
  <c r="D97" i="2"/>
  <c r="G97" i="2"/>
  <c r="D98" i="2"/>
  <c r="G98" i="2"/>
  <c r="D99" i="2"/>
  <c r="G99" i="2"/>
  <c r="D100" i="2"/>
  <c r="G100" i="2"/>
  <c r="D101" i="2"/>
  <c r="G101" i="2"/>
  <c r="D102" i="2"/>
  <c r="G102" i="2"/>
  <c r="D103" i="2"/>
  <c r="G103" i="2"/>
  <c r="D104" i="2"/>
  <c r="G104" i="2"/>
  <c r="D105" i="2"/>
  <c r="G105" i="2"/>
  <c r="D106" i="2"/>
  <c r="G106" i="2"/>
  <c r="D107" i="2"/>
  <c r="G107" i="2"/>
  <c r="D108" i="2"/>
  <c r="G108" i="2"/>
  <c r="D109" i="2"/>
  <c r="G109" i="2"/>
  <c r="D110" i="2"/>
  <c r="G110" i="2"/>
  <c r="D111" i="2"/>
  <c r="G111" i="2"/>
  <c r="D112" i="2"/>
  <c r="G112" i="2"/>
  <c r="D113" i="2"/>
  <c r="G113" i="2"/>
  <c r="D114" i="2"/>
  <c r="G114" i="2"/>
  <c r="D115" i="2"/>
  <c r="G115" i="2"/>
  <c r="D116" i="2"/>
  <c r="G116" i="2"/>
  <c r="D117" i="2"/>
  <c r="G117" i="2"/>
  <c r="D118" i="2"/>
  <c r="G118" i="2"/>
  <c r="D119" i="2"/>
  <c r="G119" i="2"/>
  <c r="D120" i="2"/>
  <c r="G120" i="2"/>
  <c r="D121" i="2"/>
  <c r="G121" i="2"/>
  <c r="D122" i="2"/>
  <c r="G122" i="2"/>
  <c r="D123" i="2"/>
  <c r="G123" i="2"/>
  <c r="D124" i="2"/>
  <c r="G124" i="2"/>
  <c r="D125" i="2"/>
  <c r="G125" i="2"/>
  <c r="D126" i="2"/>
  <c r="G126" i="2"/>
  <c r="D127" i="2"/>
  <c r="G127" i="2"/>
  <c r="D128" i="2"/>
  <c r="G128" i="2"/>
  <c r="D129" i="2"/>
  <c r="G129" i="2"/>
  <c r="D130" i="2"/>
  <c r="G130" i="2"/>
  <c r="D131" i="2"/>
  <c r="G131" i="2"/>
  <c r="D132" i="2"/>
  <c r="G132" i="2"/>
  <c r="D133" i="2"/>
  <c r="G133" i="2"/>
  <c r="D134" i="2"/>
  <c r="G134" i="2"/>
  <c r="D135" i="2"/>
  <c r="G135" i="2"/>
  <c r="D136" i="2"/>
  <c r="G136" i="2"/>
  <c r="D137" i="2"/>
  <c r="G137" i="2"/>
  <c r="D138" i="2"/>
  <c r="G138" i="2"/>
  <c r="D139" i="2"/>
  <c r="G139" i="2"/>
  <c r="D140" i="2"/>
  <c r="G140" i="2"/>
  <c r="D141" i="2"/>
  <c r="G141" i="2"/>
  <c r="D142" i="2"/>
  <c r="G142" i="2"/>
  <c r="D143" i="2"/>
  <c r="G143" i="2"/>
  <c r="D144" i="2"/>
  <c r="G144" i="2"/>
  <c r="D145" i="2"/>
  <c r="G145" i="2"/>
  <c r="D146" i="2"/>
  <c r="G146" i="2"/>
  <c r="D147" i="2"/>
  <c r="G147" i="2"/>
  <c r="D148" i="2"/>
  <c r="G148" i="2"/>
  <c r="D149" i="2"/>
  <c r="G149" i="2"/>
  <c r="D150" i="2"/>
  <c r="G150" i="2"/>
  <c r="D151" i="2"/>
  <c r="G151" i="2"/>
  <c r="D152" i="2"/>
  <c r="G152" i="2"/>
  <c r="D153" i="2"/>
  <c r="G153" i="2"/>
  <c r="D154" i="2"/>
  <c r="G154" i="2"/>
  <c r="D155" i="2"/>
  <c r="G155" i="2"/>
  <c r="D156" i="2"/>
  <c r="G156" i="2"/>
  <c r="D157" i="2"/>
  <c r="G157" i="2"/>
  <c r="D158" i="2"/>
  <c r="G158" i="2"/>
  <c r="D159" i="2"/>
  <c r="G159" i="2"/>
  <c r="D160" i="2"/>
  <c r="G160" i="2"/>
  <c r="D161" i="2"/>
  <c r="G161" i="2"/>
  <c r="D162" i="2"/>
  <c r="G162" i="2"/>
  <c r="D163" i="2"/>
  <c r="G163" i="2"/>
  <c r="D164" i="2"/>
  <c r="G164" i="2"/>
  <c r="D165" i="2"/>
  <c r="G165" i="2"/>
  <c r="D166" i="2"/>
  <c r="G166" i="2"/>
  <c r="D167" i="2"/>
  <c r="G167" i="2"/>
  <c r="D168" i="2"/>
  <c r="G168" i="2"/>
  <c r="D169" i="2"/>
  <c r="G169" i="2"/>
  <c r="D170" i="2"/>
  <c r="G170" i="2"/>
  <c r="D171" i="2"/>
  <c r="G171" i="2"/>
  <c r="D172" i="2"/>
  <c r="G172" i="2"/>
  <c r="D173" i="2"/>
  <c r="G173" i="2"/>
  <c r="D174" i="2"/>
  <c r="G174" i="2"/>
  <c r="D175" i="2"/>
  <c r="G175" i="2"/>
  <c r="D176" i="2"/>
  <c r="G176" i="2"/>
  <c r="D177" i="2"/>
  <c r="G177" i="2"/>
  <c r="D178" i="2"/>
  <c r="G178" i="2"/>
  <c r="D179" i="2"/>
  <c r="G179" i="2"/>
  <c r="D180" i="2"/>
  <c r="G180" i="2"/>
  <c r="D181" i="2"/>
  <c r="G181" i="2"/>
  <c r="D182" i="2"/>
  <c r="G182" i="2"/>
  <c r="D183" i="2"/>
  <c r="G183" i="2"/>
  <c r="D184" i="2"/>
  <c r="G184" i="2"/>
  <c r="D185" i="2"/>
  <c r="G185" i="2"/>
  <c r="D186" i="2"/>
  <c r="G186" i="2"/>
  <c r="D187" i="2"/>
  <c r="G187" i="2"/>
  <c r="D188" i="2"/>
  <c r="G188" i="2"/>
  <c r="D189" i="2"/>
  <c r="G189" i="2"/>
  <c r="D190" i="2"/>
  <c r="G190" i="2"/>
  <c r="D191" i="2"/>
  <c r="G191" i="2"/>
  <c r="D192" i="2"/>
  <c r="G192" i="2"/>
  <c r="D193" i="2"/>
  <c r="G193" i="2"/>
  <c r="D194" i="2"/>
  <c r="G194" i="2"/>
  <c r="D195" i="2"/>
  <c r="G195" i="2"/>
  <c r="D196" i="2"/>
  <c r="G196" i="2"/>
  <c r="D197" i="2"/>
  <c r="G197" i="2"/>
  <c r="D198" i="2"/>
  <c r="G198" i="2"/>
  <c r="D199" i="2"/>
  <c r="G199" i="2"/>
  <c r="D200" i="2"/>
  <c r="G200" i="2"/>
  <c r="D201" i="2"/>
  <c r="G201" i="2"/>
  <c r="D202" i="2"/>
  <c r="G202" i="2"/>
  <c r="D203" i="2"/>
  <c r="G203" i="2"/>
  <c r="D204" i="2"/>
  <c r="G204" i="2"/>
  <c r="D205" i="2"/>
  <c r="G205" i="2"/>
  <c r="D206" i="2"/>
  <c r="G206" i="2"/>
  <c r="D207" i="2"/>
  <c r="G207" i="2"/>
  <c r="D208" i="2"/>
  <c r="G208" i="2"/>
  <c r="D209" i="2"/>
  <c r="G209" i="2"/>
  <c r="D210" i="2"/>
  <c r="G210" i="2"/>
  <c r="D211" i="2"/>
  <c r="G211" i="2"/>
  <c r="D212" i="2"/>
  <c r="G212" i="2"/>
  <c r="D213" i="2"/>
  <c r="G213" i="2"/>
  <c r="D214" i="2"/>
  <c r="G214" i="2"/>
  <c r="D215" i="2"/>
  <c r="G215" i="2"/>
  <c r="D216" i="2"/>
  <c r="G216" i="2"/>
  <c r="D217" i="2"/>
  <c r="G217" i="2"/>
  <c r="D218" i="2"/>
  <c r="G218" i="2"/>
  <c r="D219" i="2"/>
  <c r="G219" i="2"/>
  <c r="D220" i="2"/>
  <c r="G220" i="2"/>
  <c r="D221" i="2"/>
  <c r="G221" i="2"/>
  <c r="D222" i="2"/>
  <c r="G222" i="2"/>
  <c r="D223" i="2"/>
  <c r="G223" i="2"/>
  <c r="D224" i="2"/>
  <c r="G224" i="2"/>
  <c r="D225" i="2"/>
  <c r="G225" i="2"/>
  <c r="D226" i="2"/>
  <c r="G226" i="2"/>
  <c r="D227" i="2"/>
  <c r="G227" i="2"/>
  <c r="D228" i="2"/>
  <c r="G228" i="2"/>
  <c r="D229" i="2"/>
  <c r="G229" i="2"/>
  <c r="D230" i="2"/>
  <c r="G230" i="2"/>
  <c r="D231" i="2"/>
  <c r="G231" i="2"/>
  <c r="D232" i="2"/>
  <c r="G232" i="2"/>
  <c r="D233" i="2"/>
  <c r="G233" i="2"/>
  <c r="D234" i="2"/>
  <c r="G234" i="2"/>
  <c r="D235" i="2"/>
  <c r="G235" i="2"/>
  <c r="D236" i="2"/>
  <c r="G236" i="2"/>
  <c r="D237" i="2"/>
  <c r="G237" i="2"/>
  <c r="D238" i="2"/>
  <c r="G238" i="2"/>
  <c r="D239" i="2"/>
  <c r="G239" i="2"/>
  <c r="D240" i="2"/>
  <c r="G240" i="2"/>
  <c r="D241" i="2"/>
  <c r="G241" i="2"/>
  <c r="D242" i="2"/>
  <c r="G242" i="2"/>
  <c r="D243" i="2"/>
  <c r="G243" i="2"/>
  <c r="D244" i="2"/>
  <c r="G244" i="2"/>
  <c r="D245" i="2"/>
  <c r="G245" i="2"/>
  <c r="D246" i="2"/>
  <c r="G246" i="2"/>
  <c r="D247" i="2"/>
  <c r="G247" i="2"/>
  <c r="D248" i="2"/>
  <c r="G248" i="2"/>
  <c r="D249" i="2"/>
  <c r="G249" i="2"/>
  <c r="D250" i="2"/>
  <c r="G250" i="2"/>
  <c r="D251" i="2"/>
  <c r="G251" i="2"/>
  <c r="D252" i="2"/>
  <c r="G252" i="2"/>
  <c r="D253" i="2"/>
  <c r="G253" i="2"/>
  <c r="D254" i="2"/>
  <c r="G254" i="2"/>
  <c r="D255" i="2"/>
  <c r="G255" i="2"/>
  <c r="D256" i="2"/>
  <c r="G256" i="2"/>
  <c r="D257" i="2"/>
  <c r="G257" i="2"/>
  <c r="D258" i="2"/>
  <c r="G258" i="2"/>
  <c r="D259" i="2"/>
  <c r="G259" i="2"/>
  <c r="D260" i="2"/>
  <c r="G260" i="2"/>
  <c r="D261" i="2"/>
  <c r="G261" i="2"/>
  <c r="D262" i="2"/>
  <c r="G262" i="2"/>
  <c r="D263" i="2"/>
  <c r="G263" i="2"/>
  <c r="D264" i="2"/>
  <c r="G264" i="2"/>
  <c r="D265" i="2"/>
  <c r="G265" i="2"/>
  <c r="D266" i="2"/>
  <c r="G266" i="2"/>
  <c r="D267" i="2"/>
  <c r="G267" i="2"/>
  <c r="D268" i="2"/>
  <c r="G268" i="2"/>
  <c r="D269" i="2"/>
  <c r="G269" i="2"/>
  <c r="D270" i="2"/>
  <c r="G270" i="2"/>
  <c r="D271" i="2"/>
  <c r="G271" i="2"/>
  <c r="D272" i="2"/>
  <c r="G272" i="2"/>
  <c r="D273" i="2"/>
  <c r="G273" i="2"/>
  <c r="D274" i="2"/>
  <c r="G274" i="2"/>
  <c r="D275" i="2"/>
  <c r="G275" i="2"/>
  <c r="D276" i="2"/>
  <c r="G276" i="2"/>
  <c r="D277" i="2"/>
  <c r="G277" i="2"/>
  <c r="D278" i="2"/>
  <c r="G278" i="2"/>
  <c r="D279" i="2"/>
  <c r="G279" i="2"/>
  <c r="D280" i="2"/>
  <c r="G280" i="2"/>
  <c r="D281" i="2"/>
  <c r="G281" i="2"/>
  <c r="D282" i="2"/>
  <c r="G282" i="2"/>
  <c r="D283" i="2"/>
  <c r="G283" i="2"/>
  <c r="D284" i="2"/>
  <c r="G284" i="2"/>
  <c r="D285" i="2"/>
  <c r="G285" i="2"/>
  <c r="D286" i="2"/>
  <c r="G286" i="2"/>
  <c r="D287" i="2"/>
  <c r="G287" i="2"/>
  <c r="D288" i="2"/>
  <c r="G288" i="2"/>
  <c r="D289" i="2"/>
  <c r="G289" i="2"/>
  <c r="D290" i="2"/>
  <c r="G290" i="2"/>
  <c r="D291" i="2"/>
  <c r="G291" i="2"/>
  <c r="D292" i="2"/>
  <c r="G292" i="2"/>
  <c r="D293" i="2"/>
  <c r="G293" i="2"/>
  <c r="D294" i="2"/>
  <c r="G294" i="2"/>
  <c r="D295" i="2"/>
  <c r="G295" i="2"/>
  <c r="D296" i="2"/>
  <c r="G296" i="2"/>
  <c r="D297" i="2"/>
  <c r="G297" i="2"/>
  <c r="D298" i="2"/>
  <c r="G298" i="2"/>
  <c r="D299" i="2"/>
  <c r="G299" i="2"/>
  <c r="D300" i="2"/>
  <c r="G300" i="2"/>
  <c r="D301" i="2"/>
  <c r="G301" i="2"/>
  <c r="D302" i="2"/>
  <c r="G302" i="2"/>
  <c r="D303" i="2"/>
  <c r="G303" i="2"/>
  <c r="D304" i="2"/>
  <c r="G304" i="2"/>
  <c r="D305" i="2"/>
  <c r="G305" i="2"/>
  <c r="D306" i="2"/>
  <c r="G306" i="2"/>
  <c r="D307" i="2"/>
  <c r="G307" i="2"/>
  <c r="D308" i="2"/>
  <c r="G308" i="2"/>
  <c r="D309" i="2"/>
  <c r="G309" i="2"/>
  <c r="D310" i="2"/>
  <c r="G310" i="2"/>
  <c r="D311" i="2"/>
  <c r="G311" i="2"/>
  <c r="D312" i="2"/>
  <c r="G312" i="2"/>
  <c r="D313" i="2"/>
  <c r="G313" i="2"/>
  <c r="D314" i="2"/>
  <c r="G314" i="2"/>
  <c r="D315" i="2"/>
  <c r="G315" i="2"/>
  <c r="D316" i="2"/>
  <c r="G316" i="2"/>
  <c r="D317" i="2"/>
  <c r="G317" i="2"/>
  <c r="D318" i="2"/>
  <c r="G318" i="2"/>
  <c r="D319" i="2"/>
  <c r="G319" i="2"/>
  <c r="D320" i="2"/>
  <c r="G320" i="2"/>
  <c r="D321" i="2"/>
  <c r="G321" i="2"/>
  <c r="D322" i="2"/>
  <c r="G322" i="2"/>
  <c r="D323" i="2"/>
  <c r="G323" i="2"/>
  <c r="D324" i="2"/>
  <c r="G324" i="2"/>
  <c r="D325" i="2"/>
  <c r="G325" i="2"/>
  <c r="D326" i="2"/>
  <c r="G326" i="2"/>
  <c r="D327" i="2"/>
  <c r="G327" i="2"/>
  <c r="D328" i="2"/>
  <c r="G328" i="2"/>
  <c r="D329" i="2"/>
  <c r="G329" i="2"/>
  <c r="D330" i="2"/>
  <c r="G330" i="2"/>
  <c r="D331" i="2"/>
  <c r="G331" i="2"/>
  <c r="D332" i="2"/>
  <c r="G332" i="2"/>
  <c r="D333" i="2"/>
  <c r="G333" i="2"/>
  <c r="D334" i="2"/>
  <c r="G334" i="2"/>
  <c r="D335" i="2"/>
  <c r="G335" i="2"/>
  <c r="D336" i="2"/>
  <c r="G336" i="2"/>
  <c r="D337" i="2"/>
  <c r="G337" i="2"/>
  <c r="D338" i="2"/>
  <c r="G338" i="2"/>
  <c r="D339" i="2"/>
  <c r="G339" i="2"/>
  <c r="D340" i="2"/>
  <c r="G340" i="2"/>
  <c r="D341" i="2"/>
  <c r="G341" i="2"/>
  <c r="D342" i="2"/>
  <c r="G342" i="2"/>
  <c r="D343" i="2"/>
  <c r="G343" i="2"/>
  <c r="D344" i="2"/>
  <c r="G344" i="2"/>
  <c r="D345" i="2"/>
  <c r="G345" i="2"/>
  <c r="D346" i="2"/>
  <c r="G346" i="2"/>
  <c r="D347" i="2"/>
  <c r="G347" i="2"/>
  <c r="D348" i="2"/>
  <c r="G348" i="2"/>
  <c r="D349" i="2"/>
  <c r="G349" i="2"/>
  <c r="D350" i="2"/>
  <c r="G350" i="2"/>
  <c r="D351" i="2"/>
  <c r="G351" i="2"/>
  <c r="D352" i="2"/>
  <c r="G352" i="2"/>
  <c r="D353" i="2"/>
  <c r="G353" i="2"/>
  <c r="D354" i="2"/>
  <c r="G354" i="2"/>
  <c r="D355" i="2"/>
  <c r="G355" i="2"/>
  <c r="D356" i="2"/>
  <c r="G356" i="2"/>
  <c r="D357" i="2"/>
  <c r="G357" i="2"/>
  <c r="D358" i="2"/>
  <c r="G358" i="2"/>
  <c r="D359" i="2"/>
  <c r="G359" i="2"/>
  <c r="D360" i="2"/>
  <c r="G360" i="2"/>
  <c r="D361" i="2"/>
  <c r="G361" i="2"/>
  <c r="D362" i="2"/>
  <c r="G362" i="2"/>
  <c r="D363" i="2"/>
  <c r="G363" i="2"/>
  <c r="D364" i="2"/>
  <c r="G364" i="2"/>
  <c r="D365" i="2"/>
  <c r="G365" i="2"/>
  <c r="G10" i="2"/>
  <c r="K11" i="1"/>
  <c r="M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M24" i="1"/>
  <c r="K25" i="1"/>
  <c r="M25" i="1"/>
  <c r="K26" i="1"/>
  <c r="M26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M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K63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K121" i="1"/>
  <c r="M121" i="1"/>
  <c r="K122" i="1"/>
  <c r="M122" i="1"/>
  <c r="K123" i="1"/>
  <c r="M123" i="1"/>
  <c r="K124" i="1"/>
  <c r="M124" i="1"/>
  <c r="K125" i="1"/>
  <c r="M125" i="1"/>
  <c r="K126" i="1"/>
  <c r="M126" i="1"/>
  <c r="K127" i="1"/>
  <c r="M127" i="1"/>
  <c r="K128" i="1"/>
  <c r="M128" i="1"/>
  <c r="K129" i="1"/>
  <c r="M129" i="1"/>
  <c r="K130" i="1"/>
  <c r="M130" i="1"/>
  <c r="K131" i="1"/>
  <c r="M131" i="1"/>
  <c r="K132" i="1"/>
  <c r="M132" i="1"/>
  <c r="K133" i="1"/>
  <c r="M133" i="1"/>
  <c r="K134" i="1"/>
  <c r="M134" i="1"/>
  <c r="K135" i="1"/>
  <c r="M135" i="1"/>
  <c r="K136" i="1"/>
  <c r="M136" i="1"/>
  <c r="K137" i="1"/>
  <c r="M137" i="1"/>
  <c r="K138" i="1"/>
  <c r="M138" i="1"/>
  <c r="K139" i="1"/>
  <c r="M139" i="1"/>
  <c r="K140" i="1"/>
  <c r="M140" i="1"/>
  <c r="K141" i="1"/>
  <c r="M141" i="1"/>
  <c r="K142" i="1"/>
  <c r="M142" i="1"/>
  <c r="K143" i="1"/>
  <c r="M143" i="1"/>
  <c r="K144" i="1"/>
  <c r="M144" i="1"/>
  <c r="K145" i="1"/>
  <c r="M145" i="1"/>
  <c r="K146" i="1"/>
  <c r="M146" i="1"/>
  <c r="K147" i="1"/>
  <c r="M147" i="1"/>
  <c r="K148" i="1"/>
  <c r="M148" i="1"/>
  <c r="K149" i="1"/>
  <c r="M149" i="1"/>
  <c r="K150" i="1"/>
  <c r="M150" i="1"/>
  <c r="K151" i="1"/>
  <c r="M151" i="1"/>
  <c r="K152" i="1"/>
  <c r="M152" i="1"/>
  <c r="K153" i="1"/>
  <c r="M153" i="1"/>
  <c r="K154" i="1"/>
  <c r="M154" i="1"/>
  <c r="K155" i="1"/>
  <c r="M155" i="1"/>
  <c r="K156" i="1"/>
  <c r="M156" i="1"/>
  <c r="K157" i="1"/>
  <c r="M157" i="1"/>
  <c r="K158" i="1"/>
  <c r="M158" i="1"/>
  <c r="K159" i="1"/>
  <c r="M159" i="1"/>
  <c r="K160" i="1"/>
  <c r="M160" i="1"/>
  <c r="K161" i="1"/>
  <c r="M161" i="1"/>
  <c r="K162" i="1"/>
  <c r="M162" i="1"/>
  <c r="K163" i="1"/>
  <c r="M163" i="1"/>
  <c r="K164" i="1"/>
  <c r="M164" i="1"/>
  <c r="K165" i="1"/>
  <c r="M165" i="1"/>
  <c r="K166" i="1"/>
  <c r="M166" i="1"/>
  <c r="K167" i="1"/>
  <c r="M167" i="1"/>
  <c r="K168" i="1"/>
  <c r="M168" i="1"/>
  <c r="K169" i="1"/>
  <c r="M169" i="1"/>
  <c r="K170" i="1"/>
  <c r="M170" i="1"/>
  <c r="K171" i="1"/>
  <c r="M171" i="1"/>
  <c r="K172" i="1"/>
  <c r="M172" i="1"/>
  <c r="K173" i="1"/>
  <c r="M173" i="1"/>
  <c r="K174" i="1"/>
  <c r="M174" i="1"/>
  <c r="K175" i="1"/>
  <c r="M175" i="1"/>
  <c r="K176" i="1"/>
  <c r="M176" i="1"/>
  <c r="K177" i="1"/>
  <c r="M177" i="1"/>
  <c r="K178" i="1"/>
  <c r="M178" i="1"/>
  <c r="K179" i="1"/>
  <c r="M179" i="1"/>
  <c r="K180" i="1"/>
  <c r="M180" i="1"/>
  <c r="K181" i="1"/>
  <c r="M181" i="1"/>
  <c r="K182" i="1"/>
  <c r="M182" i="1"/>
  <c r="K183" i="1"/>
  <c r="M183" i="1"/>
  <c r="K184" i="1"/>
  <c r="M184" i="1"/>
  <c r="K185" i="1"/>
  <c r="M185" i="1"/>
  <c r="K186" i="1"/>
  <c r="M186" i="1"/>
  <c r="K187" i="1"/>
  <c r="M187" i="1"/>
  <c r="K188" i="1"/>
  <c r="M188" i="1"/>
  <c r="K189" i="1"/>
  <c r="M189" i="1"/>
  <c r="K190" i="1"/>
  <c r="M190" i="1"/>
  <c r="K191" i="1"/>
  <c r="M191" i="1"/>
  <c r="K192" i="1"/>
  <c r="M192" i="1"/>
  <c r="K193" i="1"/>
  <c r="M193" i="1"/>
  <c r="K194" i="1"/>
  <c r="M194" i="1"/>
  <c r="K195" i="1"/>
  <c r="M195" i="1"/>
  <c r="K196" i="1"/>
  <c r="M196" i="1"/>
  <c r="K197" i="1"/>
  <c r="M197" i="1"/>
  <c r="K198" i="1"/>
  <c r="M198" i="1"/>
  <c r="K199" i="1"/>
  <c r="M199" i="1"/>
  <c r="K200" i="1"/>
  <c r="M200" i="1"/>
  <c r="K201" i="1"/>
  <c r="M201" i="1"/>
  <c r="K202" i="1"/>
  <c r="M202" i="1"/>
  <c r="K203" i="1"/>
  <c r="M203" i="1"/>
  <c r="K204" i="1"/>
  <c r="M204" i="1"/>
  <c r="K205" i="1"/>
  <c r="M205" i="1"/>
  <c r="K206" i="1"/>
  <c r="M206" i="1"/>
  <c r="K207" i="1"/>
  <c r="M207" i="1"/>
  <c r="K208" i="1"/>
  <c r="M208" i="1"/>
  <c r="K209" i="1"/>
  <c r="M209" i="1"/>
  <c r="K210" i="1"/>
  <c r="M210" i="1"/>
  <c r="K211" i="1"/>
  <c r="M211" i="1"/>
  <c r="K212" i="1"/>
  <c r="M212" i="1"/>
  <c r="K213" i="1"/>
  <c r="M213" i="1"/>
  <c r="K214" i="1"/>
  <c r="M214" i="1"/>
  <c r="K215" i="1"/>
  <c r="M215" i="1"/>
  <c r="K216" i="1"/>
  <c r="M216" i="1"/>
  <c r="K217" i="1"/>
  <c r="M217" i="1"/>
  <c r="K218" i="1"/>
  <c r="M218" i="1"/>
  <c r="K219" i="1"/>
  <c r="M219" i="1"/>
  <c r="K220" i="1"/>
  <c r="M220" i="1"/>
  <c r="K221" i="1"/>
  <c r="M221" i="1"/>
  <c r="K222" i="1"/>
  <c r="M222" i="1"/>
  <c r="K223" i="1"/>
  <c r="M223" i="1"/>
  <c r="K224" i="1"/>
  <c r="M224" i="1"/>
  <c r="K225" i="1"/>
  <c r="M225" i="1"/>
  <c r="K226" i="1"/>
  <c r="M226" i="1"/>
  <c r="K227" i="1"/>
  <c r="M227" i="1"/>
  <c r="K228" i="1"/>
  <c r="M228" i="1"/>
  <c r="K229" i="1"/>
  <c r="M229" i="1"/>
  <c r="K230" i="1"/>
  <c r="M230" i="1"/>
  <c r="K231" i="1"/>
  <c r="M231" i="1"/>
  <c r="K232" i="1"/>
  <c r="M232" i="1"/>
  <c r="K233" i="1"/>
  <c r="M233" i="1"/>
  <c r="K234" i="1"/>
  <c r="M234" i="1"/>
  <c r="K235" i="1"/>
  <c r="M235" i="1"/>
  <c r="K236" i="1"/>
  <c r="M236" i="1"/>
  <c r="K237" i="1"/>
  <c r="M237" i="1"/>
  <c r="K238" i="1"/>
  <c r="M238" i="1"/>
  <c r="K239" i="1"/>
  <c r="M239" i="1"/>
  <c r="K240" i="1"/>
  <c r="M240" i="1"/>
  <c r="K241" i="1"/>
  <c r="M241" i="1"/>
  <c r="K242" i="1"/>
  <c r="M242" i="1"/>
  <c r="K243" i="1"/>
  <c r="M243" i="1"/>
  <c r="K244" i="1"/>
  <c r="M244" i="1"/>
  <c r="K245" i="1"/>
  <c r="M245" i="1"/>
  <c r="K246" i="1"/>
  <c r="M246" i="1"/>
  <c r="K247" i="1"/>
  <c r="M247" i="1"/>
  <c r="K248" i="1"/>
  <c r="M248" i="1"/>
  <c r="K249" i="1"/>
  <c r="M249" i="1"/>
  <c r="K250" i="1"/>
  <c r="M250" i="1"/>
  <c r="K251" i="1"/>
  <c r="M251" i="1"/>
  <c r="K252" i="1"/>
  <c r="M252" i="1"/>
  <c r="K253" i="1"/>
  <c r="M253" i="1"/>
  <c r="K254" i="1"/>
  <c r="M254" i="1"/>
  <c r="K255" i="1"/>
  <c r="M255" i="1"/>
  <c r="K256" i="1"/>
  <c r="M256" i="1"/>
  <c r="K257" i="1"/>
  <c r="M257" i="1"/>
  <c r="K258" i="1"/>
  <c r="M258" i="1"/>
  <c r="K259" i="1"/>
  <c r="M259" i="1"/>
  <c r="K260" i="1"/>
  <c r="M260" i="1"/>
  <c r="K261" i="1"/>
  <c r="M261" i="1"/>
  <c r="K262" i="1"/>
  <c r="M262" i="1"/>
  <c r="K263" i="1"/>
  <c r="M263" i="1"/>
  <c r="K264" i="1"/>
  <c r="M264" i="1"/>
  <c r="K265" i="1"/>
  <c r="M265" i="1"/>
  <c r="K266" i="1"/>
  <c r="M266" i="1"/>
  <c r="K267" i="1"/>
  <c r="M267" i="1"/>
  <c r="K268" i="1"/>
  <c r="M268" i="1"/>
  <c r="K269" i="1"/>
  <c r="M269" i="1"/>
  <c r="K270" i="1"/>
  <c r="M270" i="1"/>
  <c r="K271" i="1"/>
  <c r="M271" i="1"/>
  <c r="K272" i="1"/>
  <c r="M272" i="1"/>
  <c r="K273" i="1"/>
  <c r="M273" i="1"/>
  <c r="K274" i="1"/>
  <c r="M274" i="1"/>
  <c r="K275" i="1"/>
  <c r="M275" i="1"/>
  <c r="K276" i="1"/>
  <c r="M276" i="1"/>
  <c r="K277" i="1"/>
  <c r="M277" i="1"/>
  <c r="K278" i="1"/>
  <c r="M278" i="1"/>
  <c r="K279" i="1"/>
  <c r="M279" i="1"/>
  <c r="K280" i="1"/>
  <c r="M280" i="1"/>
  <c r="K281" i="1"/>
  <c r="M281" i="1"/>
  <c r="K282" i="1"/>
  <c r="M282" i="1"/>
  <c r="K283" i="1"/>
  <c r="M283" i="1"/>
  <c r="K284" i="1"/>
  <c r="M284" i="1"/>
  <c r="K285" i="1"/>
  <c r="M285" i="1"/>
  <c r="K286" i="1"/>
  <c r="M286" i="1"/>
  <c r="K287" i="1"/>
  <c r="M287" i="1"/>
  <c r="K288" i="1"/>
  <c r="M288" i="1"/>
  <c r="K289" i="1"/>
  <c r="M289" i="1"/>
  <c r="K290" i="1"/>
  <c r="M290" i="1"/>
  <c r="K291" i="1"/>
  <c r="M291" i="1"/>
  <c r="K292" i="1"/>
  <c r="M292" i="1"/>
  <c r="K293" i="1"/>
  <c r="M293" i="1"/>
  <c r="K294" i="1"/>
  <c r="M294" i="1"/>
  <c r="K295" i="1"/>
  <c r="M295" i="1"/>
  <c r="K296" i="1"/>
  <c r="M296" i="1"/>
  <c r="K297" i="1"/>
  <c r="M297" i="1"/>
  <c r="K298" i="1"/>
  <c r="M298" i="1"/>
  <c r="K299" i="1"/>
  <c r="M299" i="1"/>
  <c r="K300" i="1"/>
  <c r="M300" i="1"/>
  <c r="K301" i="1"/>
  <c r="M301" i="1"/>
  <c r="K302" i="1"/>
  <c r="M302" i="1"/>
  <c r="K303" i="1"/>
  <c r="M303" i="1"/>
  <c r="K304" i="1"/>
  <c r="M304" i="1"/>
  <c r="K305" i="1"/>
  <c r="M305" i="1"/>
  <c r="K306" i="1"/>
  <c r="M306" i="1"/>
  <c r="K307" i="1"/>
  <c r="M307" i="1"/>
  <c r="K308" i="1"/>
  <c r="M308" i="1"/>
  <c r="K309" i="1"/>
  <c r="M309" i="1"/>
  <c r="K310" i="1"/>
  <c r="M310" i="1"/>
  <c r="K311" i="1"/>
  <c r="M311" i="1"/>
  <c r="K312" i="1"/>
  <c r="M312" i="1"/>
  <c r="K313" i="1"/>
  <c r="M313" i="1"/>
  <c r="K314" i="1"/>
  <c r="M314" i="1"/>
  <c r="K315" i="1"/>
  <c r="M315" i="1"/>
  <c r="K316" i="1"/>
  <c r="M316" i="1"/>
  <c r="K317" i="1"/>
  <c r="M317" i="1"/>
  <c r="K318" i="1"/>
  <c r="M318" i="1"/>
  <c r="K319" i="1"/>
  <c r="M319" i="1"/>
  <c r="K320" i="1"/>
  <c r="M320" i="1"/>
  <c r="K321" i="1"/>
  <c r="M321" i="1"/>
  <c r="K322" i="1"/>
  <c r="M322" i="1"/>
  <c r="K323" i="1"/>
  <c r="M323" i="1"/>
  <c r="K324" i="1"/>
  <c r="M324" i="1"/>
  <c r="K325" i="1"/>
  <c r="M325" i="1"/>
  <c r="K326" i="1"/>
  <c r="M326" i="1"/>
  <c r="K327" i="1"/>
  <c r="M327" i="1"/>
  <c r="K328" i="1"/>
  <c r="M328" i="1"/>
  <c r="K329" i="1"/>
  <c r="M329" i="1"/>
  <c r="K330" i="1"/>
  <c r="M330" i="1"/>
  <c r="K331" i="1"/>
  <c r="M331" i="1"/>
  <c r="K332" i="1"/>
  <c r="M332" i="1"/>
  <c r="K333" i="1"/>
  <c r="M333" i="1"/>
  <c r="K334" i="1"/>
  <c r="M334" i="1"/>
  <c r="K335" i="1"/>
  <c r="M335" i="1"/>
  <c r="K336" i="1"/>
  <c r="M336" i="1"/>
  <c r="K337" i="1"/>
  <c r="M337" i="1"/>
  <c r="K338" i="1"/>
  <c r="M338" i="1"/>
  <c r="K339" i="1"/>
  <c r="M339" i="1"/>
  <c r="K340" i="1"/>
  <c r="M340" i="1"/>
  <c r="K341" i="1"/>
  <c r="M341" i="1"/>
  <c r="K342" i="1"/>
  <c r="M342" i="1"/>
  <c r="K343" i="1"/>
  <c r="M343" i="1"/>
  <c r="K344" i="1"/>
  <c r="M344" i="1"/>
  <c r="K345" i="1"/>
  <c r="M345" i="1"/>
  <c r="K346" i="1"/>
  <c r="M346" i="1"/>
  <c r="K347" i="1"/>
  <c r="M347" i="1"/>
  <c r="K348" i="1"/>
  <c r="M348" i="1"/>
  <c r="K349" i="1"/>
  <c r="M349" i="1"/>
  <c r="K350" i="1"/>
  <c r="M350" i="1"/>
  <c r="K351" i="1"/>
  <c r="M351" i="1"/>
  <c r="K352" i="1"/>
  <c r="M352" i="1"/>
  <c r="K353" i="1"/>
  <c r="M353" i="1"/>
  <c r="K354" i="1"/>
  <c r="M354" i="1"/>
  <c r="K355" i="1"/>
  <c r="M355" i="1"/>
  <c r="K356" i="1"/>
  <c r="M356" i="1"/>
  <c r="K357" i="1"/>
  <c r="M357" i="1"/>
  <c r="K358" i="1"/>
  <c r="M358" i="1"/>
  <c r="K359" i="1"/>
  <c r="M359" i="1"/>
  <c r="K360" i="1"/>
  <c r="M360" i="1"/>
  <c r="K361" i="1"/>
  <c r="M361" i="1"/>
  <c r="K362" i="1"/>
  <c r="M362" i="1"/>
  <c r="K363" i="1"/>
  <c r="M363" i="1"/>
  <c r="K364" i="1"/>
  <c r="M364" i="1"/>
  <c r="K365" i="1"/>
  <c r="M365" i="1"/>
  <c r="E367" i="3"/>
  <c r="C3" i="6"/>
  <c r="D3" i="6"/>
  <c r="C2" i="6"/>
  <c r="D2" i="6"/>
  <c r="C361" i="5"/>
  <c r="C353" i="5"/>
  <c r="C345" i="5"/>
  <c r="C337" i="5"/>
  <c r="C329" i="5"/>
  <c r="C321" i="5"/>
  <c r="C313" i="5"/>
  <c r="C305" i="5"/>
  <c r="C297" i="5"/>
  <c r="C289" i="5"/>
  <c r="C281" i="5"/>
  <c r="C273" i="5"/>
  <c r="C265" i="5"/>
  <c r="C257" i="5"/>
  <c r="C249" i="5"/>
  <c r="C241" i="5"/>
  <c r="C233" i="5"/>
  <c r="C362" i="5"/>
  <c r="C354" i="5"/>
  <c r="C346" i="5"/>
  <c r="C338" i="5"/>
  <c r="C330" i="5"/>
  <c r="C322" i="5"/>
  <c r="C314" i="5"/>
  <c r="C306" i="5"/>
  <c r="C298" i="5"/>
  <c r="C290" i="5"/>
  <c r="C282" i="5"/>
  <c r="C274" i="5"/>
  <c r="C266" i="5"/>
  <c r="C258" i="5"/>
  <c r="C363" i="5"/>
  <c r="C355" i="5"/>
  <c r="C347" i="5"/>
  <c r="C339" i="5"/>
  <c r="C331" i="5"/>
  <c r="C323" i="5"/>
  <c r="C315" i="5"/>
  <c r="C307" i="5"/>
  <c r="C299" i="5"/>
  <c r="C291" i="5"/>
  <c r="C283" i="5"/>
  <c r="C275" i="5"/>
  <c r="C267" i="5"/>
  <c r="C259" i="5"/>
  <c r="C364" i="5"/>
  <c r="C356" i="5"/>
  <c r="C348" i="5"/>
  <c r="C340" i="5"/>
  <c r="C332" i="5"/>
  <c r="C324" i="5"/>
  <c r="C316" i="5"/>
  <c r="C308" i="5"/>
  <c r="C300" i="5"/>
  <c r="C292" i="5"/>
  <c r="C284" i="5"/>
  <c r="C276" i="5"/>
  <c r="C268" i="5"/>
  <c r="C365" i="5"/>
  <c r="C357" i="5"/>
  <c r="C349" i="5"/>
  <c r="C341" i="5"/>
  <c r="C333" i="5"/>
  <c r="C325" i="5"/>
  <c r="C317" i="5"/>
  <c r="C309" i="5"/>
  <c r="C301" i="5"/>
  <c r="C293" i="5"/>
  <c r="C285" i="5"/>
  <c r="C277" i="5"/>
  <c r="C269" i="5"/>
  <c r="C261" i="5"/>
  <c r="C253" i="5"/>
  <c r="C245" i="5"/>
  <c r="C358" i="5"/>
  <c r="C350" i="5"/>
  <c r="C342" i="5"/>
  <c r="C334" i="5"/>
  <c r="C326" i="5"/>
  <c r="C318" i="5"/>
  <c r="C310" i="5"/>
  <c r="C302" i="5"/>
  <c r="C294" i="5"/>
  <c r="C286" i="5"/>
  <c r="C278" i="5"/>
  <c r="C270" i="5"/>
  <c r="C359" i="5"/>
  <c r="C351" i="5"/>
  <c r="C343" i="5"/>
  <c r="C335" i="5"/>
  <c r="C327" i="5"/>
  <c r="C319" i="5"/>
  <c r="C311" i="5"/>
  <c r="C303" i="5"/>
  <c r="C295" i="5"/>
  <c r="C287" i="5"/>
  <c r="C279" i="5"/>
  <c r="C271" i="5"/>
  <c r="C263" i="5"/>
  <c r="C255" i="5"/>
  <c r="C247" i="5"/>
  <c r="C320" i="5"/>
  <c r="C256" i="5"/>
  <c r="C237" i="5"/>
  <c r="C232" i="5"/>
  <c r="C225" i="5"/>
  <c r="C217" i="5"/>
  <c r="C209" i="5"/>
  <c r="C201" i="5"/>
  <c r="C193" i="5"/>
  <c r="C185" i="5"/>
  <c r="C177" i="5"/>
  <c r="C169" i="5"/>
  <c r="C161" i="5"/>
  <c r="C153" i="5"/>
  <c r="C145" i="5"/>
  <c r="C137" i="5"/>
  <c r="C344" i="5"/>
  <c r="C280" i="5"/>
  <c r="C251" i="5"/>
  <c r="C248" i="5"/>
  <c r="C242" i="5"/>
  <c r="C238" i="5"/>
  <c r="C226" i="5"/>
  <c r="C218" i="5"/>
  <c r="C210" i="5"/>
  <c r="C202" i="5"/>
  <c r="C194" i="5"/>
  <c r="C186" i="5"/>
  <c r="C178" i="5"/>
  <c r="C170" i="5"/>
  <c r="C162" i="5"/>
  <c r="C154" i="5"/>
  <c r="C146" i="5"/>
  <c r="C138" i="5"/>
  <c r="C304" i="5"/>
  <c r="C254" i="5"/>
  <c r="C227" i="5"/>
  <c r="C219" i="5"/>
  <c r="C211" i="5"/>
  <c r="C203" i="5"/>
  <c r="C195" i="5"/>
  <c r="C187" i="5"/>
  <c r="C179" i="5"/>
  <c r="C171" i="5"/>
  <c r="C163" i="5"/>
  <c r="C155" i="5"/>
  <c r="C147" i="5"/>
  <c r="C139" i="5"/>
  <c r="C131" i="5"/>
  <c r="C328" i="5"/>
  <c r="C246" i="5"/>
  <c r="C243" i="5"/>
  <c r="C239" i="5"/>
  <c r="C234" i="5"/>
  <c r="C228" i="5"/>
  <c r="C220" i="5"/>
  <c r="C212" i="5"/>
  <c r="C204" i="5"/>
  <c r="C196" i="5"/>
  <c r="C188" i="5"/>
  <c r="C180" i="5"/>
  <c r="C172" i="5"/>
  <c r="C164" i="5"/>
  <c r="C156" i="5"/>
  <c r="C148" i="5"/>
  <c r="C140" i="5"/>
  <c r="C132" i="5"/>
  <c r="C352" i="5"/>
  <c r="C288" i="5"/>
  <c r="C252" i="5"/>
  <c r="C235" i="5"/>
  <c r="C229" i="5"/>
  <c r="C221" i="5"/>
  <c r="C213" i="5"/>
  <c r="C205" i="5"/>
  <c r="C197" i="5"/>
  <c r="C189" i="5"/>
  <c r="C181" i="5"/>
  <c r="C173" i="5"/>
  <c r="C165" i="5"/>
  <c r="C157" i="5"/>
  <c r="C149" i="5"/>
  <c r="C141" i="5"/>
  <c r="C133" i="5"/>
  <c r="C312" i="5"/>
  <c r="C260" i="5"/>
  <c r="C244" i="5"/>
  <c r="C240" i="5"/>
  <c r="C230" i="5"/>
  <c r="C222" i="5"/>
  <c r="C214" i="5"/>
  <c r="C206" i="5"/>
  <c r="C198" i="5"/>
  <c r="C190" i="5"/>
  <c r="C182" i="5"/>
  <c r="C174" i="5"/>
  <c r="C166" i="5"/>
  <c r="C158" i="5"/>
  <c r="C150" i="5"/>
  <c r="C142" i="5"/>
  <c r="C134" i="5"/>
  <c r="C215" i="5"/>
  <c r="C183" i="5"/>
  <c r="C151" i="5"/>
  <c r="C123" i="5"/>
  <c r="C115" i="5"/>
  <c r="C107" i="5"/>
  <c r="C99" i="5"/>
  <c r="C91" i="5"/>
  <c r="C83" i="5"/>
  <c r="C75" i="5"/>
  <c r="C67" i="5"/>
  <c r="C59" i="5"/>
  <c r="C51" i="5"/>
  <c r="C43" i="5"/>
  <c r="C35" i="5"/>
  <c r="C336" i="5"/>
  <c r="C200" i="5"/>
  <c r="C168" i="5"/>
  <c r="C136" i="5"/>
  <c r="C124" i="5"/>
  <c r="C116" i="5"/>
  <c r="C108" i="5"/>
  <c r="C100" i="5"/>
  <c r="C92" i="5"/>
  <c r="C84" i="5"/>
  <c r="C76" i="5"/>
  <c r="C68" i="5"/>
  <c r="C60" i="5"/>
  <c r="C52" i="5"/>
  <c r="C44" i="5"/>
  <c r="C36" i="5"/>
  <c r="C262" i="5"/>
  <c r="C207" i="5"/>
  <c r="C175" i="5"/>
  <c r="C143" i="5"/>
  <c r="C125" i="5"/>
  <c r="C117" i="5"/>
  <c r="C109" i="5"/>
  <c r="C101" i="5"/>
  <c r="C93" i="5"/>
  <c r="C85" i="5"/>
  <c r="C77" i="5"/>
  <c r="C69" i="5"/>
  <c r="C61" i="5"/>
  <c r="C53" i="5"/>
  <c r="C45" i="5"/>
  <c r="C37" i="5"/>
  <c r="C29" i="5"/>
  <c r="C272" i="5"/>
  <c r="C250" i="5"/>
  <c r="C224" i="5"/>
  <c r="C192" i="5"/>
  <c r="C160" i="5"/>
  <c r="C126" i="5"/>
  <c r="C118" i="5"/>
  <c r="C110" i="5"/>
  <c r="C102" i="5"/>
  <c r="C94" i="5"/>
  <c r="C86" i="5"/>
  <c r="C78" i="5"/>
  <c r="C70" i="5"/>
  <c r="C62" i="5"/>
  <c r="C54" i="5"/>
  <c r="C46" i="5"/>
  <c r="C38" i="5"/>
  <c r="C30" i="5"/>
  <c r="C231" i="5"/>
  <c r="C199" i="5"/>
  <c r="C167" i="5"/>
  <c r="C135" i="5"/>
  <c r="C127" i="5"/>
  <c r="C119" i="5"/>
  <c r="C111" i="5"/>
  <c r="C103" i="5"/>
  <c r="C95" i="5"/>
  <c r="C87" i="5"/>
  <c r="C79" i="5"/>
  <c r="C71" i="5"/>
  <c r="C63" i="5"/>
  <c r="C55" i="5"/>
  <c r="C47" i="5"/>
  <c r="C39" i="5"/>
  <c r="C31" i="5"/>
  <c r="C223" i="5"/>
  <c r="C191" i="5"/>
  <c r="C159" i="5"/>
  <c r="C129" i="5"/>
  <c r="C121" i="5"/>
  <c r="C113" i="5"/>
  <c r="C105" i="5"/>
  <c r="C97" i="5"/>
  <c r="C89" i="5"/>
  <c r="C81" i="5"/>
  <c r="C73" i="5"/>
  <c r="C65" i="5"/>
  <c r="C57" i="5"/>
  <c r="C49" i="5"/>
  <c r="C41" i="5"/>
  <c r="C33" i="5"/>
  <c r="C264" i="5"/>
  <c r="C152" i="5"/>
  <c r="C114" i="5"/>
  <c r="C104" i="5"/>
  <c r="C82" i="5"/>
  <c r="C72" i="5"/>
  <c r="C50" i="5"/>
  <c r="C40" i="5"/>
  <c r="C20" i="5"/>
  <c r="C12" i="5"/>
  <c r="C25" i="5"/>
  <c r="C176" i="5"/>
  <c r="C28" i="5"/>
  <c r="C21" i="5"/>
  <c r="C13" i="5"/>
  <c r="C128" i="5"/>
  <c r="C106" i="5"/>
  <c r="C96" i="5"/>
  <c r="C74" i="5"/>
  <c r="C64" i="5"/>
  <c r="C42" i="5"/>
  <c r="C32" i="5"/>
  <c r="C22" i="5"/>
  <c r="C14" i="5"/>
  <c r="C17" i="5"/>
  <c r="C144" i="5"/>
  <c r="C23" i="5"/>
  <c r="C15" i="5"/>
  <c r="C360" i="5"/>
  <c r="C216" i="5"/>
  <c r="C130" i="5"/>
  <c r="C120" i="5"/>
  <c r="C98" i="5"/>
  <c r="C88" i="5"/>
  <c r="C66" i="5"/>
  <c r="C56" i="5"/>
  <c r="C34" i="5"/>
  <c r="C24" i="5"/>
  <c r="C16" i="5"/>
  <c r="C236" i="5"/>
  <c r="C184" i="5"/>
  <c r="C122" i="5"/>
  <c r="C112" i="5"/>
  <c r="C90" i="5"/>
  <c r="C80" i="5"/>
  <c r="C58" i="5"/>
  <c r="C48" i="5"/>
  <c r="C26" i="5"/>
  <c r="C18" i="5"/>
  <c r="C296" i="5"/>
  <c r="C208" i="5"/>
  <c r="C27" i="5"/>
  <c r="C19" i="5"/>
  <c r="C11" i="5"/>
  <c r="E363" i="5"/>
  <c r="E355" i="5"/>
  <c r="E347" i="5"/>
  <c r="E339" i="5"/>
  <c r="E331" i="5"/>
  <c r="E323" i="5"/>
  <c r="E315" i="5"/>
  <c r="E307" i="5"/>
  <c r="E299" i="5"/>
  <c r="E291" i="5"/>
  <c r="E283" i="5"/>
  <c r="E275" i="5"/>
  <c r="E267" i="5"/>
  <c r="E259" i="5"/>
  <c r="E251" i="5"/>
  <c r="E243" i="5"/>
  <c r="E235" i="5"/>
  <c r="E364" i="5"/>
  <c r="E356" i="5"/>
  <c r="E348" i="5"/>
  <c r="E340" i="5"/>
  <c r="E332" i="5"/>
  <c r="E324" i="5"/>
  <c r="E316" i="5"/>
  <c r="E308" i="5"/>
  <c r="E300" i="5"/>
  <c r="E292" i="5"/>
  <c r="E284" i="5"/>
  <c r="E276" i="5"/>
  <c r="E268" i="5"/>
  <c r="E260" i="5"/>
  <c r="E365" i="5"/>
  <c r="E357" i="5"/>
  <c r="E349" i="5"/>
  <c r="E341" i="5"/>
  <c r="E333" i="5"/>
  <c r="E325" i="5"/>
  <c r="E317" i="5"/>
  <c r="E309" i="5"/>
  <c r="E301" i="5"/>
  <c r="E293" i="5"/>
  <c r="E285" i="5"/>
  <c r="E277" i="5"/>
  <c r="E269" i="5"/>
  <c r="E261" i="5"/>
  <c r="E358" i="5"/>
  <c r="E350" i="5"/>
  <c r="E342" i="5"/>
  <c r="E334" i="5"/>
  <c r="E326" i="5"/>
  <c r="E318" i="5"/>
  <c r="E310" i="5"/>
  <c r="E302" i="5"/>
  <c r="E294" i="5"/>
  <c r="E286" i="5"/>
  <c r="E278" i="5"/>
  <c r="E270" i="5"/>
  <c r="E359" i="5"/>
  <c r="E351" i="5"/>
  <c r="E343" i="5"/>
  <c r="E335" i="5"/>
  <c r="E327" i="5"/>
  <c r="E319" i="5"/>
  <c r="E311" i="5"/>
  <c r="E303" i="5"/>
  <c r="E295" i="5"/>
  <c r="E287" i="5"/>
  <c r="E279" i="5"/>
  <c r="E271" i="5"/>
  <c r="E263" i="5"/>
  <c r="E255" i="5"/>
  <c r="E247" i="5"/>
  <c r="E360" i="5"/>
  <c r="E352" i="5"/>
  <c r="E344" i="5"/>
  <c r="E336" i="5"/>
  <c r="E328" i="5"/>
  <c r="E320" i="5"/>
  <c r="E312" i="5"/>
  <c r="E304" i="5"/>
  <c r="E296" i="5"/>
  <c r="E288" i="5"/>
  <c r="E280" i="5"/>
  <c r="E272" i="5"/>
  <c r="E361" i="5"/>
  <c r="E353" i="5"/>
  <c r="E345" i="5"/>
  <c r="E337" i="5"/>
  <c r="E329" i="5"/>
  <c r="E321" i="5"/>
  <c r="E313" i="5"/>
  <c r="E305" i="5"/>
  <c r="E297" i="5"/>
  <c r="E289" i="5"/>
  <c r="E281" i="5"/>
  <c r="E273" i="5"/>
  <c r="E265" i="5"/>
  <c r="E257" i="5"/>
  <c r="E249" i="5"/>
  <c r="E241" i="5"/>
  <c r="E338" i="5"/>
  <c r="E274" i="5"/>
  <c r="E254" i="5"/>
  <c r="E233" i="5"/>
  <c r="E227" i="5"/>
  <c r="E219" i="5"/>
  <c r="E211" i="5"/>
  <c r="E203" i="5"/>
  <c r="E195" i="5"/>
  <c r="E187" i="5"/>
  <c r="E179" i="5"/>
  <c r="E171" i="5"/>
  <c r="E163" i="5"/>
  <c r="E155" i="5"/>
  <c r="E147" i="5"/>
  <c r="E139" i="5"/>
  <c r="E131" i="5"/>
  <c r="E362" i="5"/>
  <c r="E298" i="5"/>
  <c r="E246" i="5"/>
  <c r="E239" i="5"/>
  <c r="E234" i="5"/>
  <c r="E228" i="5"/>
  <c r="E220" i="5"/>
  <c r="E212" i="5"/>
  <c r="E204" i="5"/>
  <c r="E196" i="5"/>
  <c r="E188" i="5"/>
  <c r="E180" i="5"/>
  <c r="E172" i="5"/>
  <c r="E164" i="5"/>
  <c r="E156" i="5"/>
  <c r="E148" i="5"/>
  <c r="E140" i="5"/>
  <c r="E132" i="5"/>
  <c r="E322" i="5"/>
  <c r="E252" i="5"/>
  <c r="E229" i="5"/>
  <c r="E221" i="5"/>
  <c r="E213" i="5"/>
  <c r="E205" i="5"/>
  <c r="E197" i="5"/>
  <c r="E189" i="5"/>
  <c r="E181" i="5"/>
  <c r="E173" i="5"/>
  <c r="E165" i="5"/>
  <c r="E157" i="5"/>
  <c r="E149" i="5"/>
  <c r="E141" i="5"/>
  <c r="E133" i="5"/>
  <c r="E346" i="5"/>
  <c r="E282" i="5"/>
  <c r="E244" i="5"/>
  <c r="E240" i="5"/>
  <c r="E230" i="5"/>
  <c r="E222" i="5"/>
  <c r="E214" i="5"/>
  <c r="E206" i="5"/>
  <c r="E198" i="5"/>
  <c r="E190" i="5"/>
  <c r="E182" i="5"/>
  <c r="E174" i="5"/>
  <c r="E166" i="5"/>
  <c r="E158" i="5"/>
  <c r="E150" i="5"/>
  <c r="E142" i="5"/>
  <c r="E134" i="5"/>
  <c r="E306" i="5"/>
  <c r="E264" i="5"/>
  <c r="E262" i="5"/>
  <c r="E258" i="5"/>
  <c r="E250" i="5"/>
  <c r="E236" i="5"/>
  <c r="E231" i="5"/>
  <c r="E223" i="5"/>
  <c r="E215" i="5"/>
  <c r="E207" i="5"/>
  <c r="E199" i="5"/>
  <c r="E191" i="5"/>
  <c r="E183" i="5"/>
  <c r="E175" i="5"/>
  <c r="E167" i="5"/>
  <c r="E159" i="5"/>
  <c r="E151" i="5"/>
  <c r="E143" i="5"/>
  <c r="E135" i="5"/>
  <c r="E330" i="5"/>
  <c r="E266" i="5"/>
  <c r="E224" i="5"/>
  <c r="E216" i="5"/>
  <c r="E208" i="5"/>
  <c r="E200" i="5"/>
  <c r="E192" i="5"/>
  <c r="E184" i="5"/>
  <c r="E176" i="5"/>
  <c r="E168" i="5"/>
  <c r="E160" i="5"/>
  <c r="E152" i="5"/>
  <c r="E144" i="5"/>
  <c r="E136" i="5"/>
  <c r="E314" i="5"/>
  <c r="E248" i="5"/>
  <c r="E232" i="5"/>
  <c r="E210" i="5"/>
  <c r="E178" i="5"/>
  <c r="E146" i="5"/>
  <c r="E125" i="5"/>
  <c r="E117" i="5"/>
  <c r="E109" i="5"/>
  <c r="E101" i="5"/>
  <c r="E93" i="5"/>
  <c r="E85" i="5"/>
  <c r="E77" i="5"/>
  <c r="E69" i="5"/>
  <c r="E61" i="5"/>
  <c r="E53" i="5"/>
  <c r="E45" i="5"/>
  <c r="E37" i="5"/>
  <c r="E29" i="5"/>
  <c r="E354" i="5"/>
  <c r="E245" i="5"/>
  <c r="E237" i="5"/>
  <c r="E217" i="5"/>
  <c r="E185" i="5"/>
  <c r="E153" i="5"/>
  <c r="E126" i="5"/>
  <c r="E118" i="5"/>
  <c r="E110" i="5"/>
  <c r="E102" i="5"/>
  <c r="E94" i="5"/>
  <c r="E86" i="5"/>
  <c r="E78" i="5"/>
  <c r="E70" i="5"/>
  <c r="E62" i="5"/>
  <c r="E54" i="5"/>
  <c r="E46" i="5"/>
  <c r="E38" i="5"/>
  <c r="E256" i="5"/>
  <c r="E253" i="5"/>
  <c r="E242" i="5"/>
  <c r="E202" i="5"/>
  <c r="E170" i="5"/>
  <c r="E138" i="5"/>
  <c r="E127" i="5"/>
  <c r="E119" i="5"/>
  <c r="E111" i="5"/>
  <c r="E103" i="5"/>
  <c r="E95" i="5"/>
  <c r="E87" i="5"/>
  <c r="E79" i="5"/>
  <c r="E71" i="5"/>
  <c r="E63" i="5"/>
  <c r="E55" i="5"/>
  <c r="E47" i="5"/>
  <c r="E39" i="5"/>
  <c r="E31" i="5"/>
  <c r="E290" i="5"/>
  <c r="E209" i="5"/>
  <c r="E177" i="5"/>
  <c r="E145" i="5"/>
  <c r="E128" i="5"/>
  <c r="E120" i="5"/>
  <c r="E112" i="5"/>
  <c r="E104" i="5"/>
  <c r="E96" i="5"/>
  <c r="E88" i="5"/>
  <c r="E80" i="5"/>
  <c r="E72" i="5"/>
  <c r="E64" i="5"/>
  <c r="E56" i="5"/>
  <c r="E48" i="5"/>
  <c r="E40" i="5"/>
  <c r="E32" i="5"/>
  <c r="E226" i="5"/>
  <c r="E194" i="5"/>
  <c r="E162" i="5"/>
  <c r="E129" i="5"/>
  <c r="E121" i="5"/>
  <c r="E113" i="5"/>
  <c r="E105" i="5"/>
  <c r="E97" i="5"/>
  <c r="E89" i="5"/>
  <c r="E81" i="5"/>
  <c r="E73" i="5"/>
  <c r="E65" i="5"/>
  <c r="E57" i="5"/>
  <c r="E49" i="5"/>
  <c r="E41" i="5"/>
  <c r="E33" i="5"/>
  <c r="E238" i="5"/>
  <c r="E218" i="5"/>
  <c r="E186" i="5"/>
  <c r="E154" i="5"/>
  <c r="E123" i="5"/>
  <c r="E115" i="5"/>
  <c r="E107" i="5"/>
  <c r="E99" i="5"/>
  <c r="E91" i="5"/>
  <c r="E83" i="5"/>
  <c r="E75" i="5"/>
  <c r="E67" i="5"/>
  <c r="E59" i="5"/>
  <c r="E51" i="5"/>
  <c r="E43" i="5"/>
  <c r="E35" i="5"/>
  <c r="E193" i="5"/>
  <c r="E169" i="5"/>
  <c r="E116" i="5"/>
  <c r="E106" i="5"/>
  <c r="E84" i="5"/>
  <c r="E74" i="5"/>
  <c r="E52" i="5"/>
  <c r="E42" i="5"/>
  <c r="E30" i="5"/>
  <c r="E22" i="5"/>
  <c r="E14" i="5"/>
  <c r="E11" i="5"/>
  <c r="E23" i="5"/>
  <c r="E15" i="5"/>
  <c r="E161" i="5"/>
  <c r="E137" i="5"/>
  <c r="E130" i="5"/>
  <c r="E108" i="5"/>
  <c r="E98" i="5"/>
  <c r="E76" i="5"/>
  <c r="E66" i="5"/>
  <c r="E44" i="5"/>
  <c r="E34" i="5"/>
  <c r="E24" i="5"/>
  <c r="E16" i="5"/>
  <c r="E25" i="5"/>
  <c r="E17" i="5"/>
  <c r="E122" i="5"/>
  <c r="E100" i="5"/>
  <c r="E90" i="5"/>
  <c r="E68" i="5"/>
  <c r="E58" i="5"/>
  <c r="E36" i="5"/>
  <c r="E26" i="5"/>
  <c r="E18" i="5"/>
  <c r="E27" i="5"/>
  <c r="E19" i="5"/>
  <c r="E225" i="5"/>
  <c r="E201" i="5"/>
  <c r="E124" i="5"/>
  <c r="E114" i="5"/>
  <c r="E92" i="5"/>
  <c r="E82" i="5"/>
  <c r="E60" i="5"/>
  <c r="E50" i="5"/>
  <c r="E20" i="5"/>
  <c r="E12" i="5"/>
  <c r="E28" i="5"/>
  <c r="E21" i="5"/>
  <c r="E13" i="5"/>
  <c r="D367" i="5"/>
  <c r="F2" i="5"/>
  <c r="F3" i="5"/>
  <c r="D367" i="3"/>
  <c r="D2" i="3"/>
  <c r="E2" i="6"/>
  <c r="H296" i="5"/>
  <c r="F296" i="5"/>
  <c r="H112" i="5"/>
  <c r="F112" i="5"/>
  <c r="H66" i="5"/>
  <c r="F66" i="5"/>
  <c r="F23" i="5"/>
  <c r="H23" i="5"/>
  <c r="H74" i="5"/>
  <c r="F74" i="5"/>
  <c r="H25" i="5"/>
  <c r="F25" i="5"/>
  <c r="H114" i="5"/>
  <c r="F114" i="5"/>
  <c r="H73" i="5"/>
  <c r="F73" i="5"/>
  <c r="H159" i="5"/>
  <c r="F159" i="5"/>
  <c r="F71" i="5"/>
  <c r="H71" i="5"/>
  <c r="H135" i="5"/>
  <c r="F135" i="5"/>
  <c r="F62" i="5"/>
  <c r="H62" i="5"/>
  <c r="F126" i="5"/>
  <c r="H126" i="5"/>
  <c r="H45" i="5"/>
  <c r="F45" i="5"/>
  <c r="H109" i="5"/>
  <c r="F109" i="5"/>
  <c r="H44" i="5"/>
  <c r="F44" i="5"/>
  <c r="H108" i="5"/>
  <c r="F108" i="5"/>
  <c r="H43" i="5"/>
  <c r="F43" i="5"/>
  <c r="H107" i="5"/>
  <c r="F107" i="5"/>
  <c r="H150" i="5"/>
  <c r="F150" i="5"/>
  <c r="H214" i="5"/>
  <c r="F214" i="5"/>
  <c r="F141" i="5"/>
  <c r="H141" i="5"/>
  <c r="F205" i="5"/>
  <c r="H205" i="5"/>
  <c r="F132" i="5"/>
  <c r="H132" i="5"/>
  <c r="F196" i="5"/>
  <c r="H196" i="5"/>
  <c r="H246" i="5"/>
  <c r="F246" i="5"/>
  <c r="H179" i="5"/>
  <c r="F179" i="5"/>
  <c r="H304" i="5"/>
  <c r="F304" i="5"/>
  <c r="H194" i="5"/>
  <c r="F194" i="5"/>
  <c r="H251" i="5"/>
  <c r="F251" i="5"/>
  <c r="H177" i="5"/>
  <c r="F177" i="5"/>
  <c r="H237" i="5"/>
  <c r="F237" i="5"/>
  <c r="H287" i="5"/>
  <c r="F287" i="5"/>
  <c r="H351" i="5"/>
  <c r="F351" i="5"/>
  <c r="H318" i="5"/>
  <c r="F318" i="5"/>
  <c r="F261" i="5"/>
  <c r="H261" i="5"/>
  <c r="F325" i="5"/>
  <c r="H325" i="5"/>
  <c r="F284" i="5"/>
  <c r="H284" i="5"/>
  <c r="F348" i="5"/>
  <c r="H348" i="5"/>
  <c r="H299" i="5"/>
  <c r="F299" i="5"/>
  <c r="H363" i="5"/>
  <c r="F363" i="5"/>
  <c r="H314" i="5"/>
  <c r="F314" i="5"/>
  <c r="H241" i="5"/>
  <c r="F241" i="5"/>
  <c r="H305" i="5"/>
  <c r="F305" i="5"/>
  <c r="C367" i="5"/>
  <c r="H10" i="5"/>
  <c r="F10" i="5"/>
  <c r="H122" i="5"/>
  <c r="F122" i="5"/>
  <c r="H88" i="5"/>
  <c r="F88" i="5"/>
  <c r="H144" i="5"/>
  <c r="F144" i="5"/>
  <c r="H96" i="5"/>
  <c r="F96" i="5"/>
  <c r="H12" i="5"/>
  <c r="F12" i="5"/>
  <c r="H152" i="5"/>
  <c r="F152" i="5"/>
  <c r="H81" i="5"/>
  <c r="F81" i="5"/>
  <c r="H191" i="5"/>
  <c r="F191" i="5"/>
  <c r="F79" i="5"/>
  <c r="H79" i="5"/>
  <c r="H167" i="5"/>
  <c r="F167" i="5"/>
  <c r="F70" i="5"/>
  <c r="H70" i="5"/>
  <c r="H160" i="5"/>
  <c r="F160" i="5"/>
  <c r="F53" i="5"/>
  <c r="H53" i="5"/>
  <c r="H117" i="5"/>
  <c r="F117" i="5"/>
  <c r="H52" i="5"/>
  <c r="F52" i="5"/>
  <c r="H116" i="5"/>
  <c r="F116" i="5"/>
  <c r="H51" i="5"/>
  <c r="F51" i="5"/>
  <c r="H115" i="5"/>
  <c r="F115" i="5"/>
  <c r="H158" i="5"/>
  <c r="F158" i="5"/>
  <c r="H222" i="5"/>
  <c r="F222" i="5"/>
  <c r="F149" i="5"/>
  <c r="H149" i="5"/>
  <c r="F213" i="5"/>
  <c r="H213" i="5"/>
  <c r="F140" i="5"/>
  <c r="H140" i="5"/>
  <c r="F204" i="5"/>
  <c r="H204" i="5"/>
  <c r="H328" i="5"/>
  <c r="F328" i="5"/>
  <c r="H187" i="5"/>
  <c r="F187" i="5"/>
  <c r="H138" i="5"/>
  <c r="F138" i="5"/>
  <c r="H202" i="5"/>
  <c r="F202" i="5"/>
  <c r="H280" i="5"/>
  <c r="F280" i="5"/>
  <c r="H185" i="5"/>
  <c r="F185" i="5"/>
  <c r="F256" i="5"/>
  <c r="H256" i="5"/>
  <c r="H295" i="5"/>
  <c r="F295" i="5"/>
  <c r="H359" i="5"/>
  <c r="F359" i="5"/>
  <c r="H326" i="5"/>
  <c r="F326" i="5"/>
  <c r="F269" i="5"/>
  <c r="H269" i="5"/>
  <c r="F333" i="5"/>
  <c r="H333" i="5"/>
  <c r="F292" i="5"/>
  <c r="H292" i="5"/>
  <c r="F356" i="5"/>
  <c r="H356" i="5"/>
  <c r="H307" i="5"/>
  <c r="F307" i="5"/>
  <c r="H258" i="5"/>
  <c r="F258" i="5"/>
  <c r="H322" i="5"/>
  <c r="F322" i="5"/>
  <c r="H249" i="5"/>
  <c r="F249" i="5"/>
  <c r="H313" i="5"/>
  <c r="F313" i="5"/>
  <c r="F20" i="5"/>
  <c r="H20" i="5"/>
  <c r="F87" i="5"/>
  <c r="H87" i="5"/>
  <c r="H61" i="5"/>
  <c r="F61" i="5"/>
  <c r="H60" i="5"/>
  <c r="F60" i="5"/>
  <c r="H123" i="5"/>
  <c r="F123" i="5"/>
  <c r="F221" i="5"/>
  <c r="H221" i="5"/>
  <c r="H131" i="5"/>
  <c r="F131" i="5"/>
  <c r="H210" i="5"/>
  <c r="F210" i="5"/>
  <c r="H303" i="5"/>
  <c r="F303" i="5"/>
  <c r="F277" i="5"/>
  <c r="H277" i="5"/>
  <c r="F300" i="5"/>
  <c r="H300" i="5"/>
  <c r="H330" i="5"/>
  <c r="F330" i="5"/>
  <c r="H26" i="5"/>
  <c r="F26" i="5"/>
  <c r="F236" i="5"/>
  <c r="H236" i="5"/>
  <c r="H120" i="5"/>
  <c r="F120" i="5"/>
  <c r="H14" i="5"/>
  <c r="F14" i="5"/>
  <c r="H128" i="5"/>
  <c r="F128" i="5"/>
  <c r="H40" i="5"/>
  <c r="F40" i="5"/>
  <c r="H33" i="5"/>
  <c r="F33" i="5"/>
  <c r="H97" i="5"/>
  <c r="F97" i="5"/>
  <c r="F31" i="5"/>
  <c r="H31" i="5"/>
  <c r="F95" i="5"/>
  <c r="H95" i="5"/>
  <c r="H231" i="5"/>
  <c r="F231" i="5"/>
  <c r="F86" i="5"/>
  <c r="H86" i="5"/>
  <c r="H224" i="5"/>
  <c r="F224" i="5"/>
  <c r="F69" i="5"/>
  <c r="H69" i="5"/>
  <c r="H143" i="5"/>
  <c r="F143" i="5"/>
  <c r="H68" i="5"/>
  <c r="F68" i="5"/>
  <c r="H136" i="5"/>
  <c r="F136" i="5"/>
  <c r="H67" i="5"/>
  <c r="F67" i="5"/>
  <c r="H151" i="5"/>
  <c r="F151" i="5"/>
  <c r="H174" i="5"/>
  <c r="F174" i="5"/>
  <c r="H240" i="5"/>
  <c r="F240" i="5"/>
  <c r="F165" i="5"/>
  <c r="H165" i="5"/>
  <c r="F229" i="5"/>
  <c r="H229" i="5"/>
  <c r="F156" i="5"/>
  <c r="H156" i="5"/>
  <c r="F220" i="5"/>
  <c r="H220" i="5"/>
  <c r="H139" i="5"/>
  <c r="F139" i="5"/>
  <c r="H203" i="5"/>
  <c r="F203" i="5"/>
  <c r="H154" i="5"/>
  <c r="F154" i="5"/>
  <c r="H218" i="5"/>
  <c r="F218" i="5"/>
  <c r="H137" i="5"/>
  <c r="F137" i="5"/>
  <c r="H201" i="5"/>
  <c r="F201" i="5"/>
  <c r="H247" i="5"/>
  <c r="F247" i="5"/>
  <c r="H311" i="5"/>
  <c r="F311" i="5"/>
  <c r="H278" i="5"/>
  <c r="F278" i="5"/>
  <c r="H342" i="5"/>
  <c r="F342" i="5"/>
  <c r="F285" i="5"/>
  <c r="H285" i="5"/>
  <c r="F349" i="5"/>
  <c r="H349" i="5"/>
  <c r="F308" i="5"/>
  <c r="H308" i="5"/>
  <c r="F259" i="5"/>
  <c r="H259" i="5"/>
  <c r="H323" i="5"/>
  <c r="F323" i="5"/>
  <c r="H274" i="5"/>
  <c r="F274" i="5"/>
  <c r="H338" i="5"/>
  <c r="F338" i="5"/>
  <c r="F265" i="5"/>
  <c r="H265" i="5"/>
  <c r="H329" i="5"/>
  <c r="F329" i="5"/>
  <c r="H184" i="5"/>
  <c r="F184" i="5"/>
  <c r="H106" i="5"/>
  <c r="F106" i="5"/>
  <c r="F78" i="5"/>
  <c r="H78" i="5"/>
  <c r="H230" i="5"/>
  <c r="F230" i="5"/>
  <c r="F257" i="5"/>
  <c r="H257" i="5"/>
  <c r="H11" i="5"/>
  <c r="F11" i="5"/>
  <c r="H48" i="5"/>
  <c r="F48" i="5"/>
  <c r="F16" i="5"/>
  <c r="H16" i="5"/>
  <c r="H130" i="5"/>
  <c r="F130" i="5"/>
  <c r="H22" i="5"/>
  <c r="F22" i="5"/>
  <c r="H13" i="5"/>
  <c r="F13" i="5"/>
  <c r="H50" i="5"/>
  <c r="F50" i="5"/>
  <c r="H41" i="5"/>
  <c r="F41" i="5"/>
  <c r="H105" i="5"/>
  <c r="F105" i="5"/>
  <c r="F39" i="5"/>
  <c r="H39" i="5"/>
  <c r="F103" i="5"/>
  <c r="H103" i="5"/>
  <c r="F30" i="5"/>
  <c r="H30" i="5"/>
  <c r="F94" i="5"/>
  <c r="H94" i="5"/>
  <c r="H250" i="5"/>
  <c r="F250" i="5"/>
  <c r="H77" i="5"/>
  <c r="F77" i="5"/>
  <c r="H175" i="5"/>
  <c r="F175" i="5"/>
  <c r="H76" i="5"/>
  <c r="F76" i="5"/>
  <c r="H168" i="5"/>
  <c r="F168" i="5"/>
  <c r="H75" i="5"/>
  <c r="F75" i="5"/>
  <c r="H183" i="5"/>
  <c r="F183" i="5"/>
  <c r="H182" i="5"/>
  <c r="F182" i="5"/>
  <c r="F244" i="5"/>
  <c r="H244" i="5"/>
  <c r="F173" i="5"/>
  <c r="H173" i="5"/>
  <c r="H235" i="5"/>
  <c r="F235" i="5"/>
  <c r="F164" i="5"/>
  <c r="H164" i="5"/>
  <c r="F228" i="5"/>
  <c r="H228" i="5"/>
  <c r="H147" i="5"/>
  <c r="F147" i="5"/>
  <c r="H211" i="5"/>
  <c r="F211" i="5"/>
  <c r="H162" i="5"/>
  <c r="F162" i="5"/>
  <c r="H226" i="5"/>
  <c r="F226" i="5"/>
  <c r="H145" i="5"/>
  <c r="F145" i="5"/>
  <c r="H209" i="5"/>
  <c r="F209" i="5"/>
  <c r="H255" i="5"/>
  <c r="F255" i="5"/>
  <c r="H319" i="5"/>
  <c r="F319" i="5"/>
  <c r="H286" i="5"/>
  <c r="F286" i="5"/>
  <c r="H350" i="5"/>
  <c r="F350" i="5"/>
  <c r="F293" i="5"/>
  <c r="H293" i="5"/>
  <c r="F357" i="5"/>
  <c r="H357" i="5"/>
  <c r="F316" i="5"/>
  <c r="H316" i="5"/>
  <c r="H267" i="5"/>
  <c r="F267" i="5"/>
  <c r="H331" i="5"/>
  <c r="F331" i="5"/>
  <c r="H282" i="5"/>
  <c r="F282" i="5"/>
  <c r="H346" i="5"/>
  <c r="F346" i="5"/>
  <c r="H273" i="5"/>
  <c r="F273" i="5"/>
  <c r="H337" i="5"/>
  <c r="F337" i="5"/>
  <c r="H98" i="5"/>
  <c r="F98" i="5"/>
  <c r="H264" i="5"/>
  <c r="F264" i="5"/>
  <c r="H199" i="5"/>
  <c r="F199" i="5"/>
  <c r="H125" i="5"/>
  <c r="F125" i="5"/>
  <c r="H59" i="5"/>
  <c r="F59" i="5"/>
  <c r="F157" i="5"/>
  <c r="H157" i="5"/>
  <c r="F212" i="5"/>
  <c r="H212" i="5"/>
  <c r="H146" i="5"/>
  <c r="F146" i="5"/>
  <c r="H193" i="5"/>
  <c r="F193" i="5"/>
  <c r="H270" i="5"/>
  <c r="F270" i="5"/>
  <c r="F341" i="5"/>
  <c r="H341" i="5"/>
  <c r="H321" i="5"/>
  <c r="F321" i="5"/>
  <c r="H19" i="5"/>
  <c r="F19" i="5"/>
  <c r="H58" i="5"/>
  <c r="F58" i="5"/>
  <c r="F24" i="5"/>
  <c r="H24" i="5"/>
  <c r="H216" i="5"/>
  <c r="F216" i="5"/>
  <c r="H32" i="5"/>
  <c r="F32" i="5"/>
  <c r="H21" i="5"/>
  <c r="F21" i="5"/>
  <c r="H72" i="5"/>
  <c r="F72" i="5"/>
  <c r="H49" i="5"/>
  <c r="F49" i="5"/>
  <c r="H113" i="5"/>
  <c r="F113" i="5"/>
  <c r="F47" i="5"/>
  <c r="H47" i="5"/>
  <c r="F111" i="5"/>
  <c r="H111" i="5"/>
  <c r="F38" i="5"/>
  <c r="H38" i="5"/>
  <c r="F102" i="5"/>
  <c r="H102" i="5"/>
  <c r="H272" i="5"/>
  <c r="F272" i="5"/>
  <c r="F85" i="5"/>
  <c r="H85" i="5"/>
  <c r="H207" i="5"/>
  <c r="F207" i="5"/>
  <c r="H84" i="5"/>
  <c r="F84" i="5"/>
  <c r="H200" i="5"/>
  <c r="F200" i="5"/>
  <c r="H83" i="5"/>
  <c r="F83" i="5"/>
  <c r="H215" i="5"/>
  <c r="F215" i="5"/>
  <c r="H190" i="5"/>
  <c r="F190" i="5"/>
  <c r="F260" i="5"/>
  <c r="H260" i="5"/>
  <c r="F181" i="5"/>
  <c r="H181" i="5"/>
  <c r="F252" i="5"/>
  <c r="H252" i="5"/>
  <c r="F172" i="5"/>
  <c r="H172" i="5"/>
  <c r="F234" i="5"/>
  <c r="H234" i="5"/>
  <c r="H155" i="5"/>
  <c r="F155" i="5"/>
  <c r="H219" i="5"/>
  <c r="F219" i="5"/>
  <c r="H170" i="5"/>
  <c r="F170" i="5"/>
  <c r="H238" i="5"/>
  <c r="F238" i="5"/>
  <c r="H153" i="5"/>
  <c r="F153" i="5"/>
  <c r="H217" i="5"/>
  <c r="F217" i="5"/>
  <c r="H263" i="5"/>
  <c r="F263" i="5"/>
  <c r="H327" i="5"/>
  <c r="F327" i="5"/>
  <c r="H294" i="5"/>
  <c r="F294" i="5"/>
  <c r="H358" i="5"/>
  <c r="F358" i="5"/>
  <c r="F301" i="5"/>
  <c r="H301" i="5"/>
  <c r="F365" i="5"/>
  <c r="H365" i="5"/>
  <c r="F324" i="5"/>
  <c r="H324" i="5"/>
  <c r="H275" i="5"/>
  <c r="F275" i="5"/>
  <c r="H339" i="5"/>
  <c r="F339" i="5"/>
  <c r="H290" i="5"/>
  <c r="F290" i="5"/>
  <c r="H354" i="5"/>
  <c r="F354" i="5"/>
  <c r="H281" i="5"/>
  <c r="F281" i="5"/>
  <c r="H345" i="5"/>
  <c r="F345" i="5"/>
  <c r="H89" i="5"/>
  <c r="F89" i="5"/>
  <c r="H266" i="5"/>
  <c r="F266" i="5"/>
  <c r="H27" i="5"/>
  <c r="F27" i="5"/>
  <c r="H80" i="5"/>
  <c r="F80" i="5"/>
  <c r="H34" i="5"/>
  <c r="F34" i="5"/>
  <c r="H360" i="5"/>
  <c r="F360" i="5"/>
  <c r="H42" i="5"/>
  <c r="F42" i="5"/>
  <c r="H28" i="5"/>
  <c r="F28" i="5"/>
  <c r="H82" i="5"/>
  <c r="F82" i="5"/>
  <c r="H57" i="5"/>
  <c r="F57" i="5"/>
  <c r="H121" i="5"/>
  <c r="F121" i="5"/>
  <c r="F55" i="5"/>
  <c r="H55" i="5"/>
  <c r="F119" i="5"/>
  <c r="H119" i="5"/>
  <c r="F46" i="5"/>
  <c r="H46" i="5"/>
  <c r="F110" i="5"/>
  <c r="H110" i="5"/>
  <c r="H29" i="5"/>
  <c r="F29" i="5"/>
  <c r="H93" i="5"/>
  <c r="F93" i="5"/>
  <c r="H262" i="5"/>
  <c r="F262" i="5"/>
  <c r="H92" i="5"/>
  <c r="F92" i="5"/>
  <c r="H336" i="5"/>
  <c r="F336" i="5"/>
  <c r="H91" i="5"/>
  <c r="F91" i="5"/>
  <c r="H134" i="5"/>
  <c r="F134" i="5"/>
  <c r="H198" i="5"/>
  <c r="F198" i="5"/>
  <c r="H312" i="5"/>
  <c r="F312" i="5"/>
  <c r="F189" i="5"/>
  <c r="H189" i="5"/>
  <c r="H288" i="5"/>
  <c r="F288" i="5"/>
  <c r="F180" i="5"/>
  <c r="H180" i="5"/>
  <c r="F239" i="5"/>
  <c r="H239" i="5"/>
  <c r="H163" i="5"/>
  <c r="F163" i="5"/>
  <c r="H227" i="5"/>
  <c r="F227" i="5"/>
  <c r="H178" i="5"/>
  <c r="F178" i="5"/>
  <c r="F242" i="5"/>
  <c r="H242" i="5"/>
  <c r="H161" i="5"/>
  <c r="F161" i="5"/>
  <c r="H225" i="5"/>
  <c r="F225" i="5"/>
  <c r="H271" i="5"/>
  <c r="F271" i="5"/>
  <c r="H335" i="5"/>
  <c r="F335" i="5"/>
  <c r="H302" i="5"/>
  <c r="F302" i="5"/>
  <c r="H245" i="5"/>
  <c r="F245" i="5"/>
  <c r="F309" i="5"/>
  <c r="H309" i="5"/>
  <c r="F268" i="5"/>
  <c r="H268" i="5"/>
  <c r="F332" i="5"/>
  <c r="H332" i="5"/>
  <c r="H283" i="5"/>
  <c r="F283" i="5"/>
  <c r="H347" i="5"/>
  <c r="F347" i="5"/>
  <c r="H298" i="5"/>
  <c r="F298" i="5"/>
  <c r="H362" i="5"/>
  <c r="F362" i="5"/>
  <c r="H289" i="5"/>
  <c r="F289" i="5"/>
  <c r="H353" i="5"/>
  <c r="F353" i="5"/>
  <c r="H18" i="5"/>
  <c r="F18" i="5"/>
  <c r="H17" i="5"/>
  <c r="F17" i="5"/>
  <c r="H223" i="5"/>
  <c r="F223" i="5"/>
  <c r="H192" i="5"/>
  <c r="F192" i="5"/>
  <c r="H124" i="5"/>
  <c r="F124" i="5"/>
  <c r="H166" i="5"/>
  <c r="F166" i="5"/>
  <c r="F148" i="5"/>
  <c r="H148" i="5"/>
  <c r="H195" i="5"/>
  <c r="F195" i="5"/>
  <c r="H344" i="5"/>
  <c r="F344" i="5"/>
  <c r="H320" i="5"/>
  <c r="F320" i="5"/>
  <c r="H334" i="5"/>
  <c r="F334" i="5"/>
  <c r="F364" i="5"/>
  <c r="H364" i="5"/>
  <c r="H315" i="5"/>
  <c r="F315" i="5"/>
  <c r="E367" i="5"/>
  <c r="H208" i="5"/>
  <c r="F208" i="5"/>
  <c r="H90" i="5"/>
  <c r="F90" i="5"/>
  <c r="H56" i="5"/>
  <c r="F56" i="5"/>
  <c r="F15" i="5"/>
  <c r="H15" i="5"/>
  <c r="H64" i="5"/>
  <c r="F64" i="5"/>
  <c r="H176" i="5"/>
  <c r="F176" i="5"/>
  <c r="H104" i="5"/>
  <c r="F104" i="5"/>
  <c r="H65" i="5"/>
  <c r="F65" i="5"/>
  <c r="H129" i="5"/>
  <c r="F129" i="5"/>
  <c r="F63" i="5"/>
  <c r="H63" i="5"/>
  <c r="F127" i="5"/>
  <c r="H127" i="5"/>
  <c r="F54" i="5"/>
  <c r="H54" i="5"/>
  <c r="F118" i="5"/>
  <c r="H118" i="5"/>
  <c r="F37" i="5"/>
  <c r="H37" i="5"/>
  <c r="F101" i="5"/>
  <c r="H101" i="5"/>
  <c r="H36" i="5"/>
  <c r="F36" i="5"/>
  <c r="H100" i="5"/>
  <c r="F100" i="5"/>
  <c r="H35" i="5"/>
  <c r="F35" i="5"/>
  <c r="H99" i="5"/>
  <c r="F99" i="5"/>
  <c r="H142" i="5"/>
  <c r="F142" i="5"/>
  <c r="H206" i="5"/>
  <c r="F206" i="5"/>
  <c r="F133" i="5"/>
  <c r="H133" i="5"/>
  <c r="F197" i="5"/>
  <c r="H197" i="5"/>
  <c r="H352" i="5"/>
  <c r="F352" i="5"/>
  <c r="F188" i="5"/>
  <c r="H188" i="5"/>
  <c r="F243" i="5"/>
  <c r="H243" i="5"/>
  <c r="H171" i="5"/>
  <c r="F171" i="5"/>
  <c r="H254" i="5"/>
  <c r="F254" i="5"/>
  <c r="H186" i="5"/>
  <c r="F186" i="5"/>
  <c r="F248" i="5"/>
  <c r="H248" i="5"/>
  <c r="H169" i="5"/>
  <c r="F169" i="5"/>
  <c r="H232" i="5"/>
  <c r="F232" i="5"/>
  <c r="H279" i="5"/>
  <c r="F279" i="5"/>
  <c r="H343" i="5"/>
  <c r="F343" i="5"/>
  <c r="H310" i="5"/>
  <c r="F310" i="5"/>
  <c r="H253" i="5"/>
  <c r="F253" i="5"/>
  <c r="F317" i="5"/>
  <c r="H317" i="5"/>
  <c r="F276" i="5"/>
  <c r="H276" i="5"/>
  <c r="F340" i="5"/>
  <c r="H340" i="5"/>
  <c r="H291" i="5"/>
  <c r="F291" i="5"/>
  <c r="H355" i="5"/>
  <c r="F355" i="5"/>
  <c r="H306" i="5"/>
  <c r="F306" i="5"/>
  <c r="H233" i="5"/>
  <c r="F233" i="5"/>
  <c r="H297" i="5"/>
  <c r="F297" i="5"/>
  <c r="H361" i="5"/>
  <c r="F361" i="5"/>
  <c r="D3" i="3"/>
  <c r="F367" i="5"/>
  <c r="H367" i="5"/>
  <c r="I367" i="5"/>
  <c r="I287" i="5"/>
  <c r="C367" i="3"/>
  <c r="I27" i="5"/>
  <c r="I129" i="5"/>
  <c r="I279" i="5"/>
  <c r="I31" i="5"/>
  <c r="I49" i="5"/>
  <c r="I162" i="5"/>
  <c r="I218" i="5"/>
  <c r="I180" i="5"/>
  <c r="I130" i="5"/>
  <c r="I310" i="5"/>
  <c r="I246" i="5"/>
  <c r="I312" i="5"/>
  <c r="I159" i="5"/>
  <c r="I101" i="5"/>
  <c r="I362" i="5"/>
  <c r="I140" i="5"/>
  <c r="I166" i="5"/>
  <c r="I267" i="5"/>
  <c r="I111" i="5"/>
  <c r="I353" i="5"/>
  <c r="I167" i="5"/>
  <c r="I305" i="5"/>
  <c r="I156" i="5"/>
  <c r="I10" i="5"/>
  <c r="I83" i="5"/>
  <c r="I35" i="5"/>
  <c r="I276" i="5"/>
  <c r="I131" i="5"/>
  <c r="I39" i="5"/>
  <c r="I235" i="5"/>
  <c r="I173" i="5"/>
  <c r="I116" i="5"/>
  <c r="I262" i="5"/>
  <c r="I302" i="5"/>
  <c r="I109" i="5"/>
  <c r="I342" i="5"/>
  <c r="I239" i="5"/>
  <c r="I147" i="5"/>
  <c r="I77" i="5"/>
  <c r="I260" i="5"/>
  <c r="I258" i="5"/>
  <c r="I223" i="5"/>
  <c r="I328" i="5"/>
  <c r="I149" i="5"/>
  <c r="I98" i="5"/>
  <c r="I232" i="5"/>
  <c r="I296" i="5"/>
  <c r="I189" i="5"/>
  <c r="I128" i="5"/>
  <c r="I50" i="5"/>
  <c r="I278" i="5"/>
  <c r="I165" i="5"/>
  <c r="I170" i="5"/>
  <c r="I210" i="5"/>
  <c r="I363" i="5"/>
  <c r="I285" i="5"/>
  <c r="I234" i="5"/>
  <c r="I100" i="5"/>
  <c r="I270" i="5"/>
  <c r="I96" i="5"/>
  <c r="I123" i="5"/>
  <c r="I311" i="5"/>
  <c r="I211" i="5"/>
  <c r="I155" i="5"/>
  <c r="I134" i="5"/>
  <c r="I334" i="5"/>
  <c r="I286" i="5"/>
  <c r="I251" i="5"/>
  <c r="I220" i="5"/>
  <c r="I85" i="5"/>
  <c r="I343" i="5"/>
  <c r="I320" i="5"/>
  <c r="I280" i="5"/>
  <c r="I338" i="5"/>
  <c r="I255" i="5"/>
  <c r="I207" i="5"/>
  <c r="I42" i="5"/>
  <c r="I192" i="5"/>
  <c r="I97" i="5"/>
  <c r="I107" i="5"/>
  <c r="I292" i="5"/>
  <c r="I308" i="5"/>
  <c r="I309" i="5"/>
  <c r="I233" i="5"/>
  <c r="I200" i="5"/>
  <c r="I117" i="5"/>
  <c r="I120" i="5"/>
  <c r="I48" i="5"/>
  <c r="I59" i="5"/>
  <c r="I263" i="5"/>
  <c r="I335" i="5"/>
  <c r="I197" i="5"/>
  <c r="I54" i="5"/>
  <c r="I213" i="5"/>
  <c r="I244" i="5"/>
  <c r="I242" i="5"/>
  <c r="I253" i="5"/>
  <c r="I174" i="5"/>
  <c r="I16" i="5"/>
  <c r="I365" i="5"/>
  <c r="I206" i="5"/>
  <c r="I327" i="5"/>
  <c r="I191" i="5"/>
  <c r="I303" i="5"/>
  <c r="I274" i="5"/>
  <c r="I209" i="5"/>
  <c r="I153" i="5"/>
  <c r="I288" i="5"/>
  <c r="I118" i="5"/>
  <c r="I58" i="5"/>
  <c r="I351" i="5"/>
  <c r="I349" i="5"/>
  <c r="I181" i="5"/>
  <c r="I306" i="5"/>
  <c r="I71" i="5"/>
  <c r="I359" i="5"/>
  <c r="I106" i="5"/>
  <c r="I331" i="5"/>
  <c r="I215" i="5"/>
  <c r="I121" i="5"/>
  <c r="I195" i="5"/>
  <c r="I238" i="5"/>
  <c r="I179" i="5"/>
  <c r="I87" i="5"/>
  <c r="I94" i="5"/>
  <c r="I364" i="5"/>
  <c r="I261" i="5"/>
  <c r="I34" i="5"/>
  <c r="I115" i="5"/>
  <c r="I33" i="5"/>
  <c r="I13" i="5"/>
  <c r="I193" i="5"/>
  <c r="I339" i="5"/>
  <c r="I298" i="5"/>
  <c r="I340" i="5"/>
  <c r="I73" i="5"/>
  <c r="I356" i="5"/>
  <c r="I228" i="5"/>
  <c r="I268" i="5"/>
  <c r="I291" i="5"/>
  <c r="I323" i="5"/>
  <c r="I74" i="5"/>
  <c r="I70" i="5"/>
  <c r="I103" i="5"/>
  <c r="I119" i="5"/>
  <c r="I186" i="5"/>
  <c r="I91" i="5"/>
  <c r="I160" i="5"/>
  <c r="I26" i="5"/>
  <c r="I184" i="5"/>
  <c r="I350" i="5"/>
  <c r="I294" i="5"/>
  <c r="I227" i="5"/>
  <c r="I188" i="5"/>
  <c r="I82" i="5"/>
  <c r="I314" i="5"/>
  <c r="I257" i="5"/>
  <c r="I324" i="5"/>
  <c r="I138" i="5"/>
  <c r="I141" i="5"/>
  <c r="I322" i="5"/>
  <c r="I11" i="5"/>
  <c r="I337" i="5"/>
  <c r="I219" i="5"/>
  <c r="I92" i="5"/>
  <c r="I63" i="5"/>
  <c r="I93" i="5"/>
  <c r="I177" i="5"/>
  <c r="I221" i="5"/>
  <c r="I164" i="5"/>
  <c r="I56" i="5"/>
  <c r="I144" i="5"/>
  <c r="I161" i="5"/>
  <c r="I187" i="5"/>
  <c r="I231" i="5"/>
  <c r="I250" i="5"/>
  <c r="I19" i="5"/>
  <c r="I345" i="5"/>
  <c r="I18" i="5"/>
  <c r="I132" i="5"/>
  <c r="I44" i="5"/>
  <c r="I300" i="5"/>
  <c r="I357" i="5"/>
  <c r="I65" i="5"/>
  <c r="I297" i="5"/>
  <c r="I75" i="5"/>
  <c r="I354" i="5"/>
  <c r="I225" i="5"/>
  <c r="I317" i="5"/>
  <c r="I112" i="5"/>
  <c r="I30" i="5"/>
  <c r="I46" i="5"/>
  <c r="I330" i="5"/>
  <c r="I284" i="5"/>
  <c r="I40" i="5"/>
  <c r="I22" i="5"/>
  <c r="I125" i="5"/>
  <c r="I217" i="5"/>
  <c r="I198" i="5"/>
  <c r="I37" i="5"/>
  <c r="I17" i="5"/>
  <c r="I318" i="5"/>
  <c r="I277" i="5"/>
  <c r="I293" i="5"/>
  <c r="I104" i="5"/>
  <c r="I158" i="5"/>
  <c r="I205" i="5"/>
  <c r="I185" i="5"/>
  <c r="I143" i="5"/>
  <c r="I168" i="5"/>
  <c r="I32" i="5"/>
  <c r="I80" i="5"/>
  <c r="I124" i="5"/>
  <c r="I230" i="5"/>
  <c r="I150" i="5"/>
  <c r="I229" i="5"/>
  <c r="I102" i="5"/>
  <c r="I36" i="5"/>
  <c r="I23" i="5"/>
  <c r="I264" i="5"/>
  <c r="I108" i="5"/>
  <c r="I256" i="5"/>
  <c r="I316" i="5"/>
  <c r="I332" i="5"/>
  <c r="I355" i="5"/>
  <c r="I126" i="5"/>
  <c r="I222" i="5"/>
  <c r="I224" i="5"/>
  <c r="I41" i="5"/>
  <c r="I273" i="5"/>
  <c r="I266" i="5"/>
  <c r="I245" i="5"/>
  <c r="I62" i="5"/>
  <c r="I25" i="5"/>
  <c r="I204" i="5"/>
  <c r="I212" i="5"/>
  <c r="I148" i="5"/>
  <c r="I154" i="5"/>
  <c r="I122" i="5"/>
  <c r="I67" i="5"/>
  <c r="I105" i="5"/>
  <c r="I146" i="5"/>
  <c r="I358" i="5"/>
  <c r="I178" i="5"/>
  <c r="I133" i="5"/>
  <c r="I66" i="5"/>
  <c r="I241" i="5"/>
  <c r="I236" i="5"/>
  <c r="I38" i="5"/>
  <c r="I99" i="5"/>
  <c r="I313" i="5"/>
  <c r="I348" i="5"/>
  <c r="I326" i="5"/>
  <c r="I151" i="5"/>
  <c r="I226" i="5"/>
  <c r="I113" i="5"/>
  <c r="I28" i="5"/>
  <c r="I344" i="5"/>
  <c r="I145" i="5"/>
  <c r="I304" i="5"/>
  <c r="I259" i="5"/>
  <c r="I172" i="5"/>
  <c r="I142" i="5"/>
  <c r="I81" i="5"/>
  <c r="I89" i="5"/>
  <c r="I214" i="5"/>
  <c r="I269" i="5"/>
  <c r="I157" i="5"/>
  <c r="I208" i="5"/>
  <c r="I361" i="5"/>
  <c r="I196" i="5"/>
  <c r="I202" i="5"/>
  <c r="I136" i="5"/>
  <c r="I175" i="5"/>
  <c r="I199" i="5"/>
  <c r="I360" i="5"/>
  <c r="I283" i="5"/>
  <c r="I60" i="5"/>
  <c r="I45" i="5"/>
  <c r="I333" i="5"/>
  <c r="I341" i="5"/>
  <c r="I90" i="5"/>
  <c r="I346" i="5"/>
  <c r="I12" i="5"/>
  <c r="I139" i="5"/>
  <c r="I76" i="5"/>
  <c r="I321" i="5"/>
  <c r="I275" i="5"/>
  <c r="I271" i="5"/>
  <c r="I243" i="5"/>
  <c r="I114" i="5"/>
  <c r="I79" i="5"/>
  <c r="I95" i="5"/>
  <c r="I252" i="5"/>
  <c r="I171" i="5"/>
  <c r="I14" i="5"/>
  <c r="I88" i="5"/>
  <c r="I249" i="5"/>
  <c r="I203" i="5"/>
  <c r="I319" i="5"/>
  <c r="I84" i="5"/>
  <c r="I29" i="5"/>
  <c r="I315" i="5"/>
  <c r="I21" i="5"/>
  <c r="I237" i="5"/>
  <c r="I265" i="5"/>
  <c r="I301" i="5"/>
  <c r="I352" i="5"/>
  <c r="I52" i="5"/>
  <c r="I163" i="5"/>
  <c r="I194" i="5"/>
  <c r="I86" i="5"/>
  <c r="I47" i="5"/>
  <c r="I64" i="5"/>
  <c r="I329" i="5"/>
  <c r="I325" i="5"/>
  <c r="I295" i="5"/>
  <c r="I240" i="5"/>
  <c r="I183" i="5"/>
  <c r="I72" i="5"/>
  <c r="I57" i="5"/>
  <c r="I289" i="5"/>
  <c r="I68" i="5"/>
  <c r="I43" i="5"/>
  <c r="I20" i="5"/>
  <c r="I24" i="5"/>
  <c r="I176" i="5"/>
  <c r="I272" i="5"/>
  <c r="I51" i="5"/>
  <c r="I137" i="5"/>
  <c r="I182" i="5"/>
  <c r="I216" i="5"/>
  <c r="I281" i="5"/>
  <c r="I347" i="5"/>
  <c r="I248" i="5"/>
  <c r="I135" i="5"/>
  <c r="I53" i="5"/>
  <c r="I69" i="5"/>
  <c r="I110" i="5"/>
  <c r="I169" i="5"/>
  <c r="I247" i="5"/>
  <c r="I152" i="5"/>
  <c r="I61" i="5"/>
  <c r="I201" i="5"/>
  <c r="I282" i="5"/>
  <c r="I190" i="5"/>
  <c r="I336" i="5"/>
  <c r="I127" i="5"/>
  <c r="I290" i="5"/>
  <c r="I299" i="5"/>
  <c r="I78" i="5"/>
  <c r="I55" i="5"/>
  <c r="I254" i="5"/>
  <c r="I307" i="5"/>
  <c r="I15" i="5"/>
  <c r="C3" i="3"/>
  <c r="C2" i="3"/>
  <c r="E2" i="3"/>
  <c r="D10" i="2"/>
  <c r="D2" i="2"/>
  <c r="D3" i="2"/>
  <c r="C2" i="2"/>
  <c r="E2" i="2"/>
  <c r="E3" i="2"/>
  <c r="M367" i="1"/>
  <c r="M10" i="1"/>
  <c r="N10" i="1"/>
  <c r="K367" i="1"/>
  <c r="K10" i="1"/>
  <c r="L10" i="1"/>
  <c r="L367" i="1"/>
  <c r="L185" i="1"/>
  <c r="L190" i="1"/>
  <c r="L200" i="1"/>
  <c r="L205" i="1"/>
  <c r="L210" i="1"/>
  <c r="L215" i="1"/>
  <c r="L225" i="1"/>
  <c r="L230" i="1"/>
  <c r="L245" i="1"/>
  <c r="L260" i="1"/>
  <c r="L268" i="1"/>
  <c r="L275" i="1"/>
  <c r="L283" i="1"/>
  <c r="L208" i="1"/>
  <c r="L218" i="1"/>
  <c r="L223" i="1"/>
  <c r="L233" i="1"/>
  <c r="L238" i="1"/>
  <c r="L248" i="1"/>
  <c r="L253" i="1"/>
  <c r="L263" i="1"/>
  <c r="L186" i="1"/>
  <c r="L191" i="1"/>
  <c r="L201" i="1"/>
  <c r="L206" i="1"/>
  <c r="L216" i="1"/>
  <c r="L221" i="1"/>
  <c r="L226" i="1"/>
  <c r="L231" i="1"/>
  <c r="L246" i="1"/>
  <c r="L204" i="1"/>
  <c r="L211" i="1"/>
  <c r="L219" i="1"/>
  <c r="L224" i="1"/>
  <c r="L234" i="1"/>
  <c r="L239" i="1"/>
  <c r="L249" i="1"/>
  <c r="L254" i="1"/>
  <c r="L264" i="1"/>
  <c r="L269" i="1"/>
  <c r="L274" i="1"/>
  <c r="L279" i="1"/>
  <c r="L289" i="1"/>
  <c r="L294" i="1"/>
  <c r="L300" i="1"/>
  <c r="L309" i="1"/>
  <c r="L312" i="1"/>
  <c r="L325" i="1"/>
  <c r="L328" i="1"/>
  <c r="L336" i="1"/>
  <c r="L207" i="1"/>
  <c r="L222" i="1"/>
  <c r="L292" i="1"/>
  <c r="L237" i="1"/>
  <c r="L342" i="1"/>
  <c r="L358" i="1"/>
  <c r="L350" i="1"/>
  <c r="L242" i="1"/>
  <c r="L257" i="1"/>
  <c r="L344" i="1"/>
  <c r="L187" i="1"/>
  <c r="L202" i="1"/>
  <c r="L352" i="1"/>
  <c r="L217" i="1"/>
  <c r="L192" i="1"/>
  <c r="L262" i="1"/>
  <c r="L277" i="1"/>
  <c r="L232" i="1"/>
  <c r="L288" i="1"/>
  <c r="L247" i="1"/>
  <c r="L360" i="1"/>
  <c r="L340" i="1"/>
  <c r="L354" i="1"/>
  <c r="L355" i="1"/>
  <c r="L11" i="1"/>
  <c r="L188" i="1"/>
  <c r="L240" i="1"/>
  <c r="L357" i="1"/>
  <c r="L298" i="1"/>
  <c r="L26" i="1"/>
  <c r="L209" i="1"/>
  <c r="L194" i="1"/>
  <c r="L304" i="1"/>
  <c r="L345" i="1"/>
  <c r="L197" i="1"/>
  <c r="L353" i="1"/>
  <c r="L63" i="1"/>
  <c r="L22" i="1"/>
  <c r="L303" i="1"/>
  <c r="L167" i="1"/>
  <c r="L131" i="1"/>
  <c r="L91" i="1"/>
  <c r="L58" i="1"/>
  <c r="L25" i="1"/>
  <c r="L105" i="1"/>
  <c r="L76" i="1"/>
  <c r="L324" i="1"/>
  <c r="L119" i="1"/>
  <c r="L83" i="1"/>
  <c r="L46" i="1"/>
  <c r="L122" i="1"/>
  <c r="L49" i="1"/>
  <c r="L20" i="1"/>
  <c r="L93" i="1"/>
  <c r="L60" i="1"/>
  <c r="L139" i="1"/>
  <c r="L100" i="1"/>
  <c r="L23" i="1"/>
  <c r="L74" i="1"/>
  <c r="L330" i="1"/>
  <c r="L241" i="1"/>
  <c r="L306" i="1"/>
  <c r="L80" i="1"/>
  <c r="L346" i="1"/>
  <c r="L347" i="1"/>
  <c r="L229" i="1"/>
  <c r="L349" i="1"/>
  <c r="L291" i="1"/>
  <c r="L199" i="1"/>
  <c r="L270" i="1"/>
  <c r="L261" i="1"/>
  <c r="L251" i="1"/>
  <c r="L183" i="1"/>
  <c r="L290" i="1"/>
  <c r="L318" i="1"/>
  <c r="L193" i="1"/>
  <c r="L59" i="1"/>
  <c r="L128" i="1"/>
  <c r="L88" i="1"/>
  <c r="L55" i="1"/>
  <c r="L18" i="1"/>
  <c r="L297" i="1"/>
  <c r="L170" i="1"/>
  <c r="L134" i="1"/>
  <c r="L102" i="1"/>
  <c r="L69" i="1"/>
  <c r="L315" i="1"/>
  <c r="L148" i="1"/>
  <c r="L39" i="1"/>
  <c r="L151" i="1"/>
  <c r="L158" i="1"/>
  <c r="L89" i="1"/>
  <c r="L16" i="1"/>
  <c r="L307" i="1"/>
  <c r="L136" i="1"/>
  <c r="L56" i="1"/>
  <c r="L19" i="1"/>
  <c r="L302" i="1"/>
  <c r="L365" i="1"/>
  <c r="L103" i="1"/>
  <c r="L177" i="1"/>
  <c r="L311" i="1"/>
  <c r="L258" i="1"/>
  <c r="L363" i="1"/>
  <c r="L181" i="1"/>
  <c r="L338" i="1"/>
  <c r="L284" i="1"/>
  <c r="L195" i="1"/>
  <c r="L235" i="1"/>
  <c r="L175" i="1"/>
  <c r="L37" i="1"/>
  <c r="L96" i="1"/>
  <c r="L296" i="1"/>
  <c r="L182" i="1"/>
  <c r="L259" i="1"/>
  <c r="L339" i="1"/>
  <c r="L164" i="1"/>
  <c r="L124" i="1"/>
  <c r="L51" i="1"/>
  <c r="L160" i="1"/>
  <c r="L84" i="1"/>
  <c r="L98" i="1"/>
  <c r="L65" i="1"/>
  <c r="L32" i="1"/>
  <c r="L173" i="1"/>
  <c r="L112" i="1"/>
  <c r="L35" i="1"/>
  <c r="L180" i="1"/>
  <c r="L115" i="1"/>
  <c r="L79" i="1"/>
  <c r="L42" i="1"/>
  <c r="L154" i="1"/>
  <c r="L118" i="1"/>
  <c r="L86" i="1"/>
  <c r="L45" i="1"/>
  <c r="L12" i="1"/>
  <c r="L301" i="1"/>
  <c r="L161" i="1"/>
  <c r="L125" i="1"/>
  <c r="L52" i="1"/>
  <c r="L255" i="1"/>
  <c r="L81" i="1"/>
  <c r="L135" i="1"/>
  <c r="L174" i="1"/>
  <c r="L332" i="1"/>
  <c r="L313" i="1"/>
  <c r="L196" i="1"/>
  <c r="L243" i="1"/>
  <c r="L280" i="1"/>
  <c r="L184" i="1"/>
  <c r="L213" i="1"/>
  <c r="L117" i="1"/>
  <c r="L287" i="1"/>
  <c r="L171" i="1"/>
  <c r="L33" i="1"/>
  <c r="L92" i="1"/>
  <c r="L282" i="1"/>
  <c r="L314" i="1"/>
  <c r="L244" i="1"/>
  <c r="L331" i="1"/>
  <c r="L113" i="1"/>
  <c r="L77" i="1"/>
  <c r="L156" i="1"/>
  <c r="L120" i="1"/>
  <c r="L47" i="1"/>
  <c r="L14" i="1"/>
  <c r="L163" i="1"/>
  <c r="L127" i="1"/>
  <c r="L28" i="1"/>
  <c r="L137" i="1"/>
  <c r="L108" i="1"/>
  <c r="L144" i="1"/>
  <c r="L75" i="1"/>
  <c r="L82" i="1"/>
  <c r="L337" i="1"/>
  <c r="L121" i="1"/>
  <c r="L266" i="1"/>
  <c r="L364" i="1"/>
  <c r="L299" i="1"/>
  <c r="L335" i="1"/>
  <c r="L236" i="1"/>
  <c r="L157" i="1"/>
  <c r="L317" i="1"/>
  <c r="L273" i="1"/>
  <c r="L168" i="1"/>
  <c r="L334" i="1"/>
  <c r="L327" i="1"/>
  <c r="L359" i="1"/>
  <c r="L272" i="1"/>
  <c r="L132" i="1"/>
  <c r="L48" i="1"/>
  <c r="L267" i="1"/>
  <c r="L286" i="1"/>
  <c r="L322" i="1"/>
  <c r="L149" i="1"/>
  <c r="L145" i="1"/>
  <c r="L109" i="1"/>
  <c r="L73" i="1"/>
  <c r="L43" i="1"/>
  <c r="L341" i="1"/>
  <c r="L123" i="1"/>
  <c r="L21" i="1"/>
  <c r="L166" i="1"/>
  <c r="L61" i="1"/>
  <c r="L169" i="1"/>
  <c r="L140" i="1"/>
  <c r="L72" i="1"/>
  <c r="L147" i="1"/>
  <c r="L111" i="1"/>
  <c r="L38" i="1"/>
  <c r="L329" i="1"/>
  <c r="L78" i="1"/>
  <c r="L41" i="1"/>
  <c r="L228" i="1"/>
  <c r="L198" i="1"/>
  <c r="L361" i="1"/>
  <c r="L178" i="1"/>
  <c r="L90" i="1"/>
  <c r="L53" i="1"/>
  <c r="L64" i="1"/>
  <c r="L348" i="1"/>
  <c r="L293" i="1"/>
  <c r="L214" i="1"/>
  <c r="L153" i="1"/>
  <c r="L295" i="1"/>
  <c r="L316" i="1"/>
  <c r="L265" i="1"/>
  <c r="L323" i="1"/>
  <c r="L351" i="1"/>
  <c r="L227" i="1"/>
  <c r="L44" i="1"/>
  <c r="L256" i="1"/>
  <c r="L278" i="1"/>
  <c r="L321" i="1"/>
  <c r="L189" i="1"/>
  <c r="L319" i="1"/>
  <c r="L106" i="1"/>
  <c r="L70" i="1"/>
  <c r="L40" i="1"/>
  <c r="L333" i="1"/>
  <c r="L87" i="1"/>
  <c r="L54" i="1"/>
  <c r="L17" i="1"/>
  <c r="L130" i="1"/>
  <c r="L57" i="1"/>
  <c r="L133" i="1"/>
  <c r="L101" i="1"/>
  <c r="L68" i="1"/>
  <c r="L31" i="1"/>
  <c r="L176" i="1"/>
  <c r="L107" i="1"/>
  <c r="L34" i="1"/>
  <c r="L326" i="1"/>
  <c r="L150" i="1"/>
  <c r="L114" i="1"/>
  <c r="L71" i="1"/>
  <c r="L310" i="1"/>
  <c r="L95" i="1"/>
  <c r="L141" i="1"/>
  <c r="L165" i="1"/>
  <c r="L356" i="1"/>
  <c r="L281" i="1"/>
  <c r="L203" i="1"/>
  <c r="L110" i="1"/>
  <c r="L285" i="1"/>
  <c r="L15" i="1"/>
  <c r="L305" i="1"/>
  <c r="L250" i="1"/>
  <c r="L308" i="1"/>
  <c r="L85" i="1"/>
  <c r="L276" i="1"/>
  <c r="L343" i="1"/>
  <c r="L220" i="1"/>
  <c r="L212" i="1"/>
  <c r="L252" i="1"/>
  <c r="L271" i="1"/>
  <c r="L146" i="1"/>
  <c r="L142" i="1"/>
  <c r="L99" i="1"/>
  <c r="L66" i="1"/>
  <c r="L29" i="1"/>
  <c r="L138" i="1"/>
  <c r="L36" i="1"/>
  <c r="L152" i="1"/>
  <c r="L116" i="1"/>
  <c r="L50" i="1"/>
  <c r="L159" i="1"/>
  <c r="L94" i="1"/>
  <c r="L13" i="1"/>
  <c r="L162" i="1"/>
  <c r="L97" i="1"/>
  <c r="L27" i="1"/>
  <c r="L172" i="1"/>
  <c r="L104" i="1"/>
  <c r="L320" i="1"/>
  <c r="L67" i="1"/>
  <c r="L362" i="1"/>
  <c r="L62" i="1"/>
  <c r="L155" i="1"/>
  <c r="L126" i="1"/>
  <c r="L129" i="1"/>
  <c r="L143" i="1"/>
  <c r="L24" i="1"/>
  <c r="L30" i="1"/>
  <c r="L179" i="1"/>
  <c r="N367" i="1"/>
  <c r="N26" i="1"/>
  <c r="N48" i="1"/>
  <c r="N74" i="1"/>
  <c r="E74" i="2"/>
  <c r="N96" i="1"/>
  <c r="N132" i="1"/>
  <c r="N168" i="1"/>
  <c r="N192" i="1"/>
  <c r="N242" i="1"/>
  <c r="N56" i="1"/>
  <c r="N220" i="1"/>
  <c r="N240" i="1"/>
  <c r="E240" i="2"/>
  <c r="N72" i="1"/>
  <c r="N144" i="1"/>
  <c r="N188" i="1"/>
  <c r="N208" i="1"/>
  <c r="N236" i="1"/>
  <c r="N256" i="1"/>
  <c r="N32" i="1"/>
  <c r="N116" i="1"/>
  <c r="E116" i="2"/>
  <c r="N152" i="1"/>
  <c r="N333" i="1"/>
  <c r="N306" i="1"/>
  <c r="N347" i="1"/>
  <c r="N138" i="1"/>
  <c r="N274" i="1"/>
  <c r="N339" i="1"/>
  <c r="N355" i="1"/>
  <c r="E355" i="2"/>
  <c r="N363" i="1"/>
  <c r="N204" i="1"/>
  <c r="N329" i="1"/>
  <c r="N40" i="1"/>
  <c r="N300" i="1"/>
  <c r="N290" i="1"/>
  <c r="N304" i="1"/>
  <c r="N337" i="1"/>
  <c r="E337" i="2"/>
  <c r="N365" i="1"/>
  <c r="N120" i="1"/>
  <c r="N341" i="1"/>
  <c r="N349" i="1"/>
  <c r="N357" i="1"/>
  <c r="N160" i="1"/>
  <c r="N224" i="1"/>
  <c r="N320" i="1"/>
  <c r="E320" i="2"/>
  <c r="N258" i="1"/>
  <c r="N298" i="1"/>
  <c r="N22" i="1"/>
  <c r="N209" i="1"/>
  <c r="N272" i="1"/>
  <c r="N29" i="1"/>
  <c r="N326" i="1"/>
  <c r="N80" i="1"/>
  <c r="E80" i="2"/>
  <c r="N170" i="1"/>
  <c r="N244" i="1"/>
  <c r="N295" i="1"/>
  <c r="N303" i="1"/>
  <c r="N249" i="1"/>
  <c r="N174" i="1"/>
  <c r="N131" i="1"/>
  <c r="N91" i="1"/>
  <c r="E91" i="2"/>
  <c r="N58" i="1"/>
  <c r="N221" i="1"/>
  <c r="N315" i="1"/>
  <c r="N251" i="1"/>
  <c r="N173" i="1"/>
  <c r="N137" i="1"/>
  <c r="N39" i="1"/>
  <c r="N263" i="1"/>
  <c r="E263" i="2"/>
  <c r="N195" i="1"/>
  <c r="N151" i="1"/>
  <c r="N275" i="1"/>
  <c r="N190" i="1"/>
  <c r="N154" i="1"/>
  <c r="N89" i="1"/>
  <c r="N227" i="1"/>
  <c r="N161" i="1"/>
  <c r="E161" i="2"/>
  <c r="N125" i="1"/>
  <c r="N19" i="1"/>
  <c r="N310" i="1"/>
  <c r="N237" i="1"/>
  <c r="N175" i="1"/>
  <c r="N59" i="1"/>
  <c r="N301" i="1"/>
  <c r="N254" i="1"/>
  <c r="E254" i="2"/>
  <c r="N28" i="1"/>
  <c r="N122" i="1"/>
  <c r="N93" i="1"/>
  <c r="N359" i="1"/>
  <c r="N362" i="1"/>
  <c r="N284" i="1"/>
  <c r="N184" i="1"/>
  <c r="N18" i="1"/>
  <c r="E18" i="2"/>
  <c r="N214" i="1"/>
  <c r="N194" i="1"/>
  <c r="N322" i="1"/>
  <c r="N64" i="1"/>
  <c r="N135" i="1"/>
  <c r="N189" i="1"/>
  <c r="N336" i="1"/>
  <c r="N285" i="1"/>
  <c r="E285" i="2"/>
  <c r="N297" i="1"/>
  <c r="N239" i="1"/>
  <c r="N167" i="1"/>
  <c r="N216" i="1"/>
  <c r="N163" i="1"/>
  <c r="N127" i="1"/>
  <c r="N87" i="1"/>
  <c r="N54" i="1"/>
  <c r="E54" i="2"/>
  <c r="N21" i="1"/>
  <c r="N305" i="1"/>
  <c r="N243" i="1"/>
  <c r="N35" i="1"/>
  <c r="N253" i="1"/>
  <c r="N180" i="1"/>
  <c r="N115" i="1"/>
  <c r="N79" i="1"/>
  <c r="E79" i="2"/>
  <c r="N260" i="1"/>
  <c r="N185" i="1"/>
  <c r="N118" i="1"/>
  <c r="N82" i="1"/>
  <c r="N45" i="1"/>
  <c r="N12" i="1"/>
  <c r="N212" i="1"/>
  <c r="N121" i="1"/>
  <c r="E121" i="2"/>
  <c r="N52" i="1"/>
  <c r="N232" i="1"/>
  <c r="N171" i="1"/>
  <c r="N92" i="1"/>
  <c r="N268" i="1"/>
  <c r="N178" i="1"/>
  <c r="N95" i="1"/>
  <c r="N134" i="1"/>
  <c r="E134" i="2"/>
  <c r="N273" i="1"/>
  <c r="N200" i="1"/>
  <c r="N345" i="1"/>
  <c r="N335" i="1"/>
  <c r="N210" i="1"/>
  <c r="N354" i="1"/>
  <c r="N176" i="1"/>
  <c r="N356" i="1"/>
  <c r="N364" i="1"/>
  <c r="N136" i="1"/>
  <c r="N307" i="1"/>
  <c r="N282" i="1"/>
  <c r="N325" i="1"/>
  <c r="N360" i="1"/>
  <c r="N294" i="1"/>
  <c r="N234" i="1"/>
  <c r="E234" i="2"/>
  <c r="N84" i="1"/>
  <c r="N14" i="1"/>
  <c r="N291" i="1"/>
  <c r="N206" i="1"/>
  <c r="N123" i="1"/>
  <c r="N50" i="1"/>
  <c r="N17" i="1"/>
  <c r="N302" i="1"/>
  <c r="E302" i="2"/>
  <c r="N228" i="1"/>
  <c r="N166" i="1"/>
  <c r="N130" i="1"/>
  <c r="N311" i="1"/>
  <c r="N248" i="1"/>
  <c r="N140" i="1"/>
  <c r="N75" i="1"/>
  <c r="N245" i="1"/>
  <c r="N147" i="1"/>
  <c r="N280" i="1"/>
  <c r="N197" i="1"/>
  <c r="N222" i="1"/>
  <c r="N85" i="1"/>
  <c r="N15" i="1"/>
  <c r="N199" i="1"/>
  <c r="N314" i="1"/>
  <c r="E314" i="2"/>
  <c r="N259" i="1"/>
  <c r="N266" i="1"/>
  <c r="N332" i="1"/>
  <c r="N49" i="1"/>
  <c r="N361" i="1"/>
  <c r="N346" i="1"/>
  <c r="N164" i="1"/>
  <c r="N328" i="1"/>
  <c r="E328" i="2"/>
  <c r="N102" i="1"/>
  <c r="N334" i="1"/>
  <c r="N348" i="1"/>
  <c r="N340" i="1"/>
  <c r="N267" i="1"/>
  <c r="N142" i="1"/>
  <c r="N352" i="1"/>
  <c r="N289" i="1"/>
  <c r="E289" i="2"/>
  <c r="N219" i="1"/>
  <c r="N156" i="1"/>
  <c r="N47" i="1"/>
  <c r="N338" i="1"/>
  <c r="N276" i="1"/>
  <c r="N201" i="1"/>
  <c r="N76" i="1"/>
  <c r="N296" i="1"/>
  <c r="E296" i="2"/>
  <c r="N213" i="1"/>
  <c r="N94" i="1"/>
  <c r="N61" i="1"/>
  <c r="N308" i="1"/>
  <c r="N238" i="1"/>
  <c r="N169" i="1"/>
  <c r="N68" i="1"/>
  <c r="N31" i="1"/>
  <c r="E31" i="2"/>
  <c r="N230" i="1"/>
  <c r="N172" i="1"/>
  <c r="N111" i="1"/>
  <c r="N38" i="1"/>
  <c r="N270" i="1"/>
  <c r="N182" i="1"/>
  <c r="N150" i="1"/>
  <c r="N114" i="1"/>
  <c r="N41" i="1"/>
  <c r="N292" i="1"/>
  <c r="N217" i="1"/>
  <c r="N157" i="1"/>
  <c r="N81" i="1"/>
  <c r="N44" i="1"/>
  <c r="N11" i="1"/>
  <c r="N353" i="1"/>
  <c r="E353" i="2"/>
  <c r="N149" i="1"/>
  <c r="N70" i="1"/>
  <c r="N323" i="1"/>
  <c r="N128" i="1"/>
  <c r="N358" i="1"/>
  <c r="N252" i="1"/>
  <c r="N99" i="1"/>
  <c r="N344" i="1"/>
  <c r="N229" i="1"/>
  <c r="N279" i="1"/>
  <c r="N211" i="1"/>
  <c r="N109" i="1"/>
  <c r="N73" i="1"/>
  <c r="N43" i="1"/>
  <c r="N330" i="1"/>
  <c r="N261" i="1"/>
  <c r="E261" i="2"/>
  <c r="N191" i="1"/>
  <c r="N286" i="1"/>
  <c r="N198" i="1"/>
  <c r="N159" i="1"/>
  <c r="N90" i="1"/>
  <c r="N57" i="1"/>
  <c r="N299" i="1"/>
  <c r="N233" i="1"/>
  <c r="E233" i="2"/>
  <c r="N133" i="1"/>
  <c r="N101" i="1"/>
  <c r="N27" i="1"/>
  <c r="N225" i="1"/>
  <c r="N107" i="1"/>
  <c r="N34" i="1"/>
  <c r="N265" i="1"/>
  <c r="N179" i="1"/>
  <c r="E179" i="2"/>
  <c r="N78" i="1"/>
  <c r="N277" i="1"/>
  <c r="N207" i="1"/>
  <c r="N153" i="1"/>
  <c r="N117" i="1"/>
  <c r="N66" i="1"/>
  <c r="N231" i="1"/>
  <c r="N324" i="1"/>
  <c r="N46" i="1"/>
  <c r="N288" i="1"/>
  <c r="N106" i="1"/>
  <c r="N331" i="1"/>
  <c r="N42" i="1"/>
  <c r="N148" i="1"/>
  <c r="N124" i="1"/>
  <c r="N319" i="1"/>
  <c r="E319" i="2"/>
  <c r="N112" i="1"/>
  <c r="N350" i="1"/>
  <c r="N226" i="1"/>
  <c r="N55" i="1"/>
  <c r="N269" i="1"/>
  <c r="N196" i="1"/>
  <c r="N145" i="1"/>
  <c r="N36" i="1"/>
  <c r="E36" i="2"/>
  <c r="N321" i="1"/>
  <c r="N246" i="1"/>
  <c r="N186" i="1"/>
  <c r="N141" i="1"/>
  <c r="N105" i="1"/>
  <c r="N69" i="1"/>
  <c r="N281" i="1"/>
  <c r="N193" i="1"/>
  <c r="E193" i="2"/>
  <c r="N155" i="1"/>
  <c r="N119" i="1"/>
  <c r="N293" i="1"/>
  <c r="N223" i="1"/>
  <c r="N162" i="1"/>
  <c r="N97" i="1"/>
  <c r="N20" i="1"/>
  <c r="N215" i="1"/>
  <c r="E215" i="2"/>
  <c r="N165" i="1"/>
  <c r="N255" i="1"/>
  <c r="N143" i="1"/>
  <c r="N71" i="1"/>
  <c r="N262" i="1"/>
  <c r="N202" i="1"/>
  <c r="N37" i="1"/>
  <c r="N343" i="1"/>
  <c r="E343" i="2"/>
  <c r="N77" i="1"/>
  <c r="N88" i="1"/>
  <c r="N62" i="1"/>
  <c r="N203" i="1"/>
  <c r="N158" i="1"/>
  <c r="N351" i="1"/>
  <c r="N86" i="1"/>
  <c r="N316" i="1"/>
  <c r="E316" i="2"/>
  <c r="N113" i="1"/>
  <c r="N104" i="1"/>
  <c r="N342" i="1"/>
  <c r="N24" i="1"/>
  <c r="N51" i="1"/>
  <c r="N317" i="1"/>
  <c r="N312" i="1"/>
  <c r="N264" i="1"/>
  <c r="N181" i="1"/>
  <c r="N318" i="1"/>
  <c r="N241" i="1"/>
  <c r="N177" i="1"/>
  <c r="E177" i="2"/>
  <c r="N98" i="1"/>
  <c r="N65" i="1"/>
  <c r="N327" i="1"/>
  <c r="N271" i="1"/>
  <c r="N183" i="1"/>
  <c r="N83" i="1"/>
  <c r="N13" i="1"/>
  <c r="N278" i="1"/>
  <c r="N218" i="1"/>
  <c r="N126" i="1"/>
  <c r="N53" i="1"/>
  <c r="N205" i="1"/>
  <c r="N129" i="1"/>
  <c r="N60" i="1"/>
  <c r="N250" i="1"/>
  <c r="N139" i="1"/>
  <c r="N67" i="1"/>
  <c r="N30" i="1"/>
  <c r="N257" i="1"/>
  <c r="N187" i="1"/>
  <c r="E187" i="2"/>
  <c r="N146" i="1"/>
  <c r="N110" i="1"/>
  <c r="N33" i="1"/>
  <c r="N287" i="1"/>
  <c r="N16" i="1"/>
  <c r="N309" i="1"/>
  <c r="N25" i="1"/>
  <c r="N108" i="1"/>
  <c r="E108" i="2"/>
  <c r="N283" i="1"/>
  <c r="N103" i="1"/>
  <c r="N235" i="1"/>
  <c r="N63" i="1"/>
  <c r="N100" i="1"/>
  <c r="N23" i="1"/>
  <c r="N313" i="1"/>
  <c r="N247" i="1"/>
  <c r="E247" i="2"/>
  <c r="E16" i="2"/>
  <c r="E27" i="2"/>
  <c r="E29" i="2"/>
  <c r="E49" i="2"/>
  <c r="E58" i="2"/>
  <c r="E60" i="2"/>
  <c r="E62" i="2"/>
  <c r="E93" i="2"/>
  <c r="E95" i="2"/>
  <c r="E113" i="2"/>
  <c r="E122" i="2"/>
  <c r="E124" i="2"/>
  <c r="E126" i="2"/>
  <c r="E144" i="2"/>
  <c r="E155" i="2"/>
  <c r="E157" i="2"/>
  <c r="E159" i="2"/>
  <c r="E186" i="2"/>
  <c r="E188" i="2"/>
  <c r="E190" i="2"/>
  <c r="E208" i="2"/>
  <c r="E217" i="2"/>
  <c r="E224" i="2"/>
  <c r="E20" i="2"/>
  <c r="E22" i="2"/>
  <c r="E40" i="2"/>
  <c r="E51" i="2"/>
  <c r="E53" i="2"/>
  <c r="E55" i="2"/>
  <c r="E73" i="2"/>
  <c r="E82" i="2"/>
  <c r="E84" i="2"/>
  <c r="E86" i="2"/>
  <c r="E104" i="2"/>
  <c r="E115" i="2"/>
  <c r="E117" i="2"/>
  <c r="E119" i="2"/>
  <c r="E137" i="2"/>
  <c r="E146" i="2"/>
  <c r="E148" i="2"/>
  <c r="E150" i="2"/>
  <c r="E168" i="2"/>
  <c r="E11" i="2"/>
  <c r="E13" i="2"/>
  <c r="E15" i="2"/>
  <c r="E33" i="2"/>
  <c r="E42" i="2"/>
  <c r="E44" i="2"/>
  <c r="E46" i="2"/>
  <c r="E64" i="2"/>
  <c r="E75" i="2"/>
  <c r="E77" i="2"/>
  <c r="E97" i="2"/>
  <c r="E106" i="2"/>
  <c r="E110" i="2"/>
  <c r="E128" i="2"/>
  <c r="E139" i="2"/>
  <c r="E141" i="2"/>
  <c r="E143" i="2"/>
  <c r="E170" i="2"/>
  <c r="E172" i="2"/>
  <c r="E174" i="2"/>
  <c r="E24" i="2"/>
  <c r="E35" i="2"/>
  <c r="E37" i="2"/>
  <c r="E39" i="2"/>
  <c r="E57" i="2"/>
  <c r="E66" i="2"/>
  <c r="E68" i="2"/>
  <c r="E70" i="2"/>
  <c r="E88" i="2"/>
  <c r="E99" i="2"/>
  <c r="E101" i="2"/>
  <c r="E103" i="2"/>
  <c r="E130" i="2"/>
  <c r="E132" i="2"/>
  <c r="E152" i="2"/>
  <c r="E163" i="2"/>
  <c r="E165" i="2"/>
  <c r="E167" i="2"/>
  <c r="E185" i="2"/>
  <c r="E194" i="2"/>
  <c r="E196" i="2"/>
  <c r="E198" i="2"/>
  <c r="E232" i="2"/>
  <c r="E245" i="2"/>
  <c r="E17" i="2"/>
  <c r="E26" i="2"/>
  <c r="E28" i="2"/>
  <c r="E30" i="2"/>
  <c r="E48" i="2"/>
  <c r="E59" i="2"/>
  <c r="E61" i="2"/>
  <c r="E63" i="2"/>
  <c r="E81" i="2"/>
  <c r="E90" i="2"/>
  <c r="E92" i="2"/>
  <c r="E94" i="2"/>
  <c r="E112" i="2"/>
  <c r="E123" i="2"/>
  <c r="E125" i="2"/>
  <c r="E127" i="2"/>
  <c r="E145" i="2"/>
  <c r="E154" i="2"/>
  <c r="E156" i="2"/>
  <c r="E158" i="2"/>
  <c r="E176" i="2"/>
  <c r="E189" i="2"/>
  <c r="E191" i="2"/>
  <c r="E209" i="2"/>
  <c r="E216" i="2"/>
  <c r="E225" i="2"/>
  <c r="E19" i="2"/>
  <c r="E21" i="2"/>
  <c r="E23" i="2"/>
  <c r="E41" i="2"/>
  <c r="E50" i="2"/>
  <c r="E52" i="2"/>
  <c r="E72" i="2"/>
  <c r="E83" i="2"/>
  <c r="E85" i="2"/>
  <c r="E87" i="2"/>
  <c r="E105" i="2"/>
  <c r="E114" i="2"/>
  <c r="E118" i="2"/>
  <c r="E136" i="2"/>
  <c r="E147" i="2"/>
  <c r="E149" i="2"/>
  <c r="E151" i="2"/>
  <c r="E169" i="2"/>
  <c r="E178" i="2"/>
  <c r="E180" i="2"/>
  <c r="E182" i="2"/>
  <c r="E200" i="2"/>
  <c r="E211" i="2"/>
  <c r="E213" i="2"/>
  <c r="E218" i="2"/>
  <c r="E220" i="2"/>
  <c r="E227" i="2"/>
  <c r="E229" i="2"/>
  <c r="E231" i="2"/>
  <c r="E244" i="2"/>
  <c r="E251" i="2"/>
  <c r="E12" i="2"/>
  <c r="E14" i="2"/>
  <c r="E32" i="2"/>
  <c r="E43" i="2"/>
  <c r="E45" i="2"/>
  <c r="E47" i="2"/>
  <c r="E65" i="2"/>
  <c r="E76" i="2"/>
  <c r="E78" i="2"/>
  <c r="E96" i="2"/>
  <c r="E107" i="2"/>
  <c r="E109" i="2"/>
  <c r="E111" i="2"/>
  <c r="E129" i="2"/>
  <c r="E138" i="2"/>
  <c r="E140" i="2"/>
  <c r="E142" i="2"/>
  <c r="E160" i="2"/>
  <c r="E171" i="2"/>
  <c r="E173" i="2"/>
  <c r="E175" i="2"/>
  <c r="E202" i="2"/>
  <c r="E204" i="2"/>
  <c r="E206" i="2"/>
  <c r="E222" i="2"/>
  <c r="E25" i="2"/>
  <c r="E56" i="2"/>
  <c r="E67" i="2"/>
  <c r="E102" i="2"/>
  <c r="E133" i="2"/>
  <c r="E183" i="2"/>
  <c r="E197" i="2"/>
  <c r="E241" i="2"/>
  <c r="E243" i="2"/>
  <c r="E252" i="2"/>
  <c r="E259" i="2"/>
  <c r="E270" i="2"/>
  <c r="E288" i="2"/>
  <c r="E290" i="2"/>
  <c r="E299" i="2"/>
  <c r="E310" i="2"/>
  <c r="E312" i="2"/>
  <c r="E323" i="2"/>
  <c r="E336" i="2"/>
  <c r="E347" i="2"/>
  <c r="E360" i="2"/>
  <c r="E162" i="2"/>
  <c r="E214" i="2"/>
  <c r="E219" i="2"/>
  <c r="E239" i="2"/>
  <c r="E246" i="2"/>
  <c r="E248" i="2"/>
  <c r="E250" i="2"/>
  <c r="E257" i="2"/>
  <c r="E272" i="2"/>
  <c r="E277" i="2"/>
  <c r="E279" i="2"/>
  <c r="E281" i="2"/>
  <c r="E283" i="2"/>
  <c r="E292" i="2"/>
  <c r="E301" i="2"/>
  <c r="E318" i="2"/>
  <c r="E338" i="2"/>
  <c r="E340" i="2"/>
  <c r="E349" i="2"/>
  <c r="E362" i="2"/>
  <c r="E334" i="2"/>
  <c r="E352" i="2"/>
  <c r="E71" i="2"/>
  <c r="E181" i="2"/>
  <c r="E192" i="2"/>
  <c r="E195" i="2"/>
  <c r="E203" i="2"/>
  <c r="E230" i="2"/>
  <c r="E237" i="2"/>
  <c r="E255" i="2"/>
  <c r="E265" i="2"/>
  <c r="E267" i="2"/>
  <c r="E274" i="2"/>
  <c r="E303" i="2"/>
  <c r="E305" i="2"/>
  <c r="E325" i="2"/>
  <c r="E342" i="2"/>
  <c r="E364" i="2"/>
  <c r="E332" i="2"/>
  <c r="E34" i="2"/>
  <c r="E89" i="2"/>
  <c r="E100" i="2"/>
  <c r="E120" i="2"/>
  <c r="E131" i="2"/>
  <c r="E166" i="2"/>
  <c r="E212" i="2"/>
  <c r="E235" i="2"/>
  <c r="E253" i="2"/>
  <c r="E276" i="2"/>
  <c r="E294" i="2"/>
  <c r="E298" i="2"/>
  <c r="E307" i="2"/>
  <c r="E322" i="2"/>
  <c r="E327" i="2"/>
  <c r="E329" i="2"/>
  <c r="E331" i="2"/>
  <c r="E333" i="2"/>
  <c r="E344" i="2"/>
  <c r="E346" i="2"/>
  <c r="E351" i="2"/>
  <c r="E357" i="2"/>
  <c r="E359" i="2"/>
  <c r="E356" i="2"/>
  <c r="E184" i="2"/>
  <c r="E207" i="2"/>
  <c r="E228" i="2"/>
  <c r="E242" i="2"/>
  <c r="E260" i="2"/>
  <c r="E269" i="2"/>
  <c r="E287" i="2"/>
  <c r="E291" i="2"/>
  <c r="E300" i="2"/>
  <c r="E309" i="2"/>
  <c r="E311" i="2"/>
  <c r="E313" i="2"/>
  <c r="E315" i="2"/>
  <c r="E335" i="2"/>
  <c r="E348" i="2"/>
  <c r="E361" i="2"/>
  <c r="E308" i="2"/>
  <c r="E38" i="2"/>
  <c r="E69" i="2"/>
  <c r="E135" i="2"/>
  <c r="E201" i="2"/>
  <c r="E210" i="2"/>
  <c r="E223" i="2"/>
  <c r="E249" i="2"/>
  <c r="E258" i="2"/>
  <c r="E262" i="2"/>
  <c r="E271" i="2"/>
  <c r="E273" i="2"/>
  <c r="E278" i="2"/>
  <c r="E280" i="2"/>
  <c r="E282" i="2"/>
  <c r="E284" i="2"/>
  <c r="E317" i="2"/>
  <c r="E324" i="2"/>
  <c r="E339" i="2"/>
  <c r="E363" i="2"/>
  <c r="E275" i="2"/>
  <c r="E295" i="2"/>
  <c r="E321" i="2"/>
  <c r="E358" i="2"/>
  <c r="E98" i="2"/>
  <c r="E153" i="2"/>
  <c r="E164" i="2"/>
  <c r="E199" i="2"/>
  <c r="E226" i="2"/>
  <c r="E238" i="2"/>
  <c r="E256" i="2"/>
  <c r="E264" i="2"/>
  <c r="E266" i="2"/>
  <c r="E268" i="2"/>
  <c r="E304" i="2"/>
  <c r="E306" i="2"/>
  <c r="E326" i="2"/>
  <c r="E341" i="2"/>
  <c r="E350" i="2"/>
  <c r="E205" i="2"/>
  <c r="E221" i="2"/>
  <c r="E236" i="2"/>
  <c r="E286" i="2"/>
  <c r="E293" i="2"/>
  <c r="E297" i="2"/>
  <c r="E330" i="2"/>
  <c r="E345" i="2"/>
  <c r="E354" i="2"/>
  <c r="E365" i="2"/>
  <c r="D367" i="2"/>
  <c r="E10" i="2"/>
  <c r="F2" i="2"/>
  <c r="F3" i="2"/>
  <c r="C3" i="2"/>
  <c r="H288" i="2"/>
  <c r="F349" i="2"/>
  <c r="H21" i="2"/>
  <c r="C11" i="2"/>
  <c r="C13" i="2"/>
  <c r="C15" i="2"/>
  <c r="C33" i="2"/>
  <c r="C42" i="2"/>
  <c r="C44" i="2"/>
  <c r="C46" i="2"/>
  <c r="C64" i="2"/>
  <c r="C75" i="2"/>
  <c r="C77" i="2"/>
  <c r="F77" i="2"/>
  <c r="C79" i="2"/>
  <c r="C97" i="2"/>
  <c r="C106" i="2"/>
  <c r="C108" i="2"/>
  <c r="C110" i="2"/>
  <c r="C128" i="2"/>
  <c r="C139" i="2"/>
  <c r="C141" i="2"/>
  <c r="F141" i="2"/>
  <c r="C143" i="2"/>
  <c r="C161" i="2"/>
  <c r="C170" i="2"/>
  <c r="C172" i="2"/>
  <c r="C174" i="2"/>
  <c r="F174" i="2"/>
  <c r="C192" i="2"/>
  <c r="C203" i="2"/>
  <c r="F203" i="2"/>
  <c r="C205" i="2"/>
  <c r="F205" i="2"/>
  <c r="C207" i="2"/>
  <c r="C223" i="2"/>
  <c r="C24" i="2"/>
  <c r="C35" i="2"/>
  <c r="C37" i="2"/>
  <c r="F37" i="2"/>
  <c r="C39" i="2"/>
  <c r="C57" i="2"/>
  <c r="C66" i="2"/>
  <c r="C68" i="2"/>
  <c r="C70" i="2"/>
  <c r="C88" i="2"/>
  <c r="C99" i="2"/>
  <c r="C101" i="2"/>
  <c r="F101" i="2"/>
  <c r="C103" i="2"/>
  <c r="C121" i="2"/>
  <c r="C130" i="2"/>
  <c r="C132" i="2"/>
  <c r="C134" i="2"/>
  <c r="C152" i="2"/>
  <c r="C163" i="2"/>
  <c r="C165" i="2"/>
  <c r="C167" i="2"/>
  <c r="C17" i="2"/>
  <c r="C26" i="2"/>
  <c r="C28" i="2"/>
  <c r="C30" i="2"/>
  <c r="C48" i="2"/>
  <c r="C59" i="2"/>
  <c r="C61" i="2"/>
  <c r="F61" i="2"/>
  <c r="C63" i="2"/>
  <c r="C81" i="2"/>
  <c r="C90" i="2"/>
  <c r="C92" i="2"/>
  <c r="C94" i="2"/>
  <c r="C112" i="2"/>
  <c r="C123" i="2"/>
  <c r="C125" i="2"/>
  <c r="F125" i="2"/>
  <c r="C127" i="2"/>
  <c r="C145" i="2"/>
  <c r="C154" i="2"/>
  <c r="C156" i="2"/>
  <c r="C158" i="2"/>
  <c r="C19" i="2"/>
  <c r="C21" i="2"/>
  <c r="F21" i="2"/>
  <c r="C23" i="2"/>
  <c r="C41" i="2"/>
  <c r="C50" i="2"/>
  <c r="C52" i="2"/>
  <c r="C54" i="2"/>
  <c r="C72" i="2"/>
  <c r="C83" i="2"/>
  <c r="C85" i="2"/>
  <c r="F85" i="2"/>
  <c r="C87" i="2"/>
  <c r="C105" i="2"/>
  <c r="C114" i="2"/>
  <c r="C116" i="2"/>
  <c r="C118" i="2"/>
  <c r="C136" i="2"/>
  <c r="C147" i="2"/>
  <c r="C149" i="2"/>
  <c r="F149" i="2"/>
  <c r="C151" i="2"/>
  <c r="C169" i="2"/>
  <c r="C178" i="2"/>
  <c r="C180" i="2"/>
  <c r="C182" i="2"/>
  <c r="F182" i="2"/>
  <c r="C200" i="2"/>
  <c r="C211" i="2"/>
  <c r="C213" i="2"/>
  <c r="C218" i="2"/>
  <c r="C220" i="2"/>
  <c r="C227" i="2"/>
  <c r="C229" i="2"/>
  <c r="F229" i="2"/>
  <c r="C231" i="2"/>
  <c r="C244" i="2"/>
  <c r="C251" i="2"/>
  <c r="C12" i="2"/>
  <c r="C14" i="2"/>
  <c r="C32" i="2"/>
  <c r="C43" i="2"/>
  <c r="C45" i="2"/>
  <c r="F45" i="2"/>
  <c r="C47" i="2"/>
  <c r="C65" i="2"/>
  <c r="C74" i="2"/>
  <c r="C76" i="2"/>
  <c r="C78" i="2"/>
  <c r="C96" i="2"/>
  <c r="C107" i="2"/>
  <c r="C109" i="2"/>
  <c r="F109" i="2"/>
  <c r="C111" i="2"/>
  <c r="C129" i="2"/>
  <c r="C138" i="2"/>
  <c r="C140" i="2"/>
  <c r="C142" i="2"/>
  <c r="C160" i="2"/>
  <c r="C171" i="2"/>
  <c r="F171" i="2"/>
  <c r="C173" i="2"/>
  <c r="C175" i="2"/>
  <c r="C193" i="2"/>
  <c r="C202" i="2"/>
  <c r="C204" i="2"/>
  <c r="C206" i="2"/>
  <c r="C215" i="2"/>
  <c r="C222" i="2"/>
  <c r="H222" i="2"/>
  <c r="C25" i="2"/>
  <c r="C34" i="2"/>
  <c r="C36" i="2"/>
  <c r="C38" i="2"/>
  <c r="C56" i="2"/>
  <c r="C67" i="2"/>
  <c r="C69" i="2"/>
  <c r="F69" i="2"/>
  <c r="C71" i="2"/>
  <c r="C89" i="2"/>
  <c r="C98" i="2"/>
  <c r="C100" i="2"/>
  <c r="C102" i="2"/>
  <c r="C120" i="2"/>
  <c r="C131" i="2"/>
  <c r="C133" i="2"/>
  <c r="F133" i="2"/>
  <c r="C135" i="2"/>
  <c r="C153" i="2"/>
  <c r="C162" i="2"/>
  <c r="C164" i="2"/>
  <c r="C166" i="2"/>
  <c r="C184" i="2"/>
  <c r="C195" i="2"/>
  <c r="C197" i="2"/>
  <c r="C199" i="2"/>
  <c r="C246" i="2"/>
  <c r="C16" i="2"/>
  <c r="C27" i="2"/>
  <c r="C29" i="2"/>
  <c r="F29" i="2"/>
  <c r="C31" i="2"/>
  <c r="C49" i="2"/>
  <c r="C58" i="2"/>
  <c r="C60" i="2"/>
  <c r="C62" i="2"/>
  <c r="C80" i="2"/>
  <c r="C91" i="2"/>
  <c r="C93" i="2"/>
  <c r="F93" i="2"/>
  <c r="C95" i="2"/>
  <c r="C113" i="2"/>
  <c r="C122" i="2"/>
  <c r="C124" i="2"/>
  <c r="C126" i="2"/>
  <c r="C144" i="2"/>
  <c r="C155" i="2"/>
  <c r="C157" i="2"/>
  <c r="F157" i="2"/>
  <c r="C159" i="2"/>
  <c r="C177" i="2"/>
  <c r="C186" i="2"/>
  <c r="C188" i="2"/>
  <c r="C190" i="2"/>
  <c r="C208" i="2"/>
  <c r="C217" i="2"/>
  <c r="C224" i="2"/>
  <c r="F224" i="2"/>
  <c r="C233" i="2"/>
  <c r="C235" i="2"/>
  <c r="C237" i="2"/>
  <c r="F237" i="2"/>
  <c r="C239" i="2"/>
  <c r="C241" i="2"/>
  <c r="C248" i="2"/>
  <c r="F248" i="2"/>
  <c r="C253" i="2"/>
  <c r="C255" i="2"/>
  <c r="C257" i="2"/>
  <c r="C259" i="2"/>
  <c r="C22" i="2"/>
  <c r="C181" i="2"/>
  <c r="C189" i="2"/>
  <c r="F189" i="2"/>
  <c r="C209" i="2"/>
  <c r="C230" i="2"/>
  <c r="C263" i="2"/>
  <c r="C265" i="2"/>
  <c r="C267" i="2"/>
  <c r="F267" i="2"/>
  <c r="C274" i="2"/>
  <c r="C303" i="2"/>
  <c r="C305" i="2"/>
  <c r="C325" i="2"/>
  <c r="H325" i="2"/>
  <c r="C342" i="2"/>
  <c r="C364" i="2"/>
  <c r="C40" i="2"/>
  <c r="C82" i="2"/>
  <c r="C137" i="2"/>
  <c r="C148" i="2"/>
  <c r="C212" i="2"/>
  <c r="C225" i="2"/>
  <c r="C276" i="2"/>
  <c r="C285" i="2"/>
  <c r="C294" i="2"/>
  <c r="C296" i="2"/>
  <c r="F296" i="2"/>
  <c r="C298" i="2"/>
  <c r="C307" i="2"/>
  <c r="F307" i="2"/>
  <c r="C320" i="2"/>
  <c r="C322" i="2"/>
  <c r="C327" i="2"/>
  <c r="C329" i="2"/>
  <c r="H329" i="2"/>
  <c r="C331" i="2"/>
  <c r="C333" i="2"/>
  <c r="H333" i="2"/>
  <c r="C344" i="2"/>
  <c r="F344" i="2"/>
  <c r="C346" i="2"/>
  <c r="C351" i="2"/>
  <c r="C353" i="2"/>
  <c r="C355" i="2"/>
  <c r="H355" i="2"/>
  <c r="C357" i="2"/>
  <c r="H357" i="2"/>
  <c r="C359" i="2"/>
  <c r="C51" i="2"/>
  <c r="C117" i="2"/>
  <c r="F117" i="2"/>
  <c r="C176" i="2"/>
  <c r="C179" i="2"/>
  <c r="F179" i="2"/>
  <c r="C198" i="2"/>
  <c r="C228" i="2"/>
  <c r="H228" i="2"/>
  <c r="C242" i="2"/>
  <c r="C260" i="2"/>
  <c r="C269" i="2"/>
  <c r="C287" i="2"/>
  <c r="C289" i="2"/>
  <c r="H289" i="2"/>
  <c r="C291" i="2"/>
  <c r="C300" i="2"/>
  <c r="C309" i="2"/>
  <c r="C311" i="2"/>
  <c r="C313" i="2"/>
  <c r="C315" i="2"/>
  <c r="C335" i="2"/>
  <c r="C337" i="2"/>
  <c r="C348" i="2"/>
  <c r="C361" i="2"/>
  <c r="C261" i="2"/>
  <c r="F261" i="2"/>
  <c r="C349" i="2"/>
  <c r="H349" i="2"/>
  <c r="C20" i="2"/>
  <c r="C86" i="2"/>
  <c r="C187" i="2"/>
  <c r="C201" i="2"/>
  <c r="C210" i="2"/>
  <c r="C240" i="2"/>
  <c r="F240" i="2"/>
  <c r="C249" i="2"/>
  <c r="C258" i="2"/>
  <c r="C262" i="2"/>
  <c r="C271" i="2"/>
  <c r="C273" i="2"/>
  <c r="C278" i="2"/>
  <c r="C280" i="2"/>
  <c r="F280" i="2"/>
  <c r="C282" i="2"/>
  <c r="C284" i="2"/>
  <c r="C302" i="2"/>
  <c r="C317" i="2"/>
  <c r="H317" i="2"/>
  <c r="C324" i="2"/>
  <c r="C339" i="2"/>
  <c r="C363" i="2"/>
  <c r="C316" i="2"/>
  <c r="C55" i="2"/>
  <c r="C104" i="2"/>
  <c r="C146" i="2"/>
  <c r="C196" i="2"/>
  <c r="C226" i="2"/>
  <c r="C238" i="2"/>
  <c r="C247" i="2"/>
  <c r="C256" i="2"/>
  <c r="F256" i="2"/>
  <c r="C264" i="2"/>
  <c r="F264" i="2"/>
  <c r="C266" i="2"/>
  <c r="C268" i="2"/>
  <c r="C304" i="2"/>
  <c r="F304" i="2"/>
  <c r="C306" i="2"/>
  <c r="C326" i="2"/>
  <c r="C341" i="2"/>
  <c r="H341" i="2"/>
  <c r="C350" i="2"/>
  <c r="C362" i="2"/>
  <c r="C115" i="2"/>
  <c r="C191" i="2"/>
  <c r="C221" i="2"/>
  <c r="F221" i="2"/>
  <c r="C236" i="2"/>
  <c r="C245" i="2"/>
  <c r="F245" i="2"/>
  <c r="C254" i="2"/>
  <c r="C275" i="2"/>
  <c r="F275" i="2"/>
  <c r="C286" i="2"/>
  <c r="C293" i="2"/>
  <c r="C295" i="2"/>
  <c r="C297" i="2"/>
  <c r="C308" i="2"/>
  <c r="C319" i="2"/>
  <c r="C321" i="2"/>
  <c r="C328" i="2"/>
  <c r="C330" i="2"/>
  <c r="C332" i="2"/>
  <c r="C334" i="2"/>
  <c r="C343" i="2"/>
  <c r="C345" i="2"/>
  <c r="C352" i="2"/>
  <c r="F352" i="2"/>
  <c r="C354" i="2"/>
  <c r="C356" i="2"/>
  <c r="C358" i="2"/>
  <c r="C360" i="2"/>
  <c r="C365" i="2"/>
  <c r="H365" i="2"/>
  <c r="C119" i="2"/>
  <c r="C214" i="2"/>
  <c r="H214" i="2"/>
  <c r="C219" i="2"/>
  <c r="C232" i="2"/>
  <c r="C279" i="2"/>
  <c r="C283" i="2"/>
  <c r="F283" i="2"/>
  <c r="C318" i="2"/>
  <c r="C338" i="2"/>
  <c r="C18" i="2"/>
  <c r="C73" i="2"/>
  <c r="C84" i="2"/>
  <c r="C150" i="2"/>
  <c r="C183" i="2"/>
  <c r="C185" i="2"/>
  <c r="C194" i="2"/>
  <c r="C234" i="2"/>
  <c r="C243" i="2"/>
  <c r="F243" i="2"/>
  <c r="C252" i="2"/>
  <c r="C270" i="2"/>
  <c r="C288" i="2"/>
  <c r="F288" i="2"/>
  <c r="C290" i="2"/>
  <c r="C299" i="2"/>
  <c r="C310" i="2"/>
  <c r="C312" i="2"/>
  <c r="F312" i="2"/>
  <c r="C314" i="2"/>
  <c r="H314" i="2"/>
  <c r="C323" i="2"/>
  <c r="C336" i="2"/>
  <c r="C347" i="2"/>
  <c r="H347" i="2"/>
  <c r="C53" i="2"/>
  <c r="C168" i="2"/>
  <c r="C216" i="2"/>
  <c r="C250" i="2"/>
  <c r="C272" i="2"/>
  <c r="F272" i="2"/>
  <c r="C277" i="2"/>
  <c r="F277" i="2"/>
  <c r="C281" i="2"/>
  <c r="H281" i="2"/>
  <c r="C292" i="2"/>
  <c r="C301" i="2"/>
  <c r="C340" i="2"/>
  <c r="F365" i="2"/>
  <c r="H275" i="2"/>
  <c r="H280" i="2"/>
  <c r="H312" i="2"/>
  <c r="H224" i="2"/>
  <c r="H157" i="2"/>
  <c r="H93" i="2"/>
  <c r="H29" i="2"/>
  <c r="F289" i="2"/>
  <c r="H182" i="2"/>
  <c r="H179" i="2"/>
  <c r="H307" i="2"/>
  <c r="H109" i="2"/>
  <c r="H45" i="2"/>
  <c r="H229" i="2"/>
  <c r="H141" i="2"/>
  <c r="H77" i="2"/>
  <c r="C10" i="2"/>
  <c r="E367" i="2"/>
  <c r="H304" i="2"/>
  <c r="H174" i="2"/>
  <c r="F341" i="2"/>
  <c r="H243" i="2"/>
  <c r="H37" i="2"/>
  <c r="F214" i="2"/>
  <c r="H296" i="2"/>
  <c r="H101" i="2"/>
  <c r="H272" i="2"/>
  <c r="H277" i="2"/>
  <c r="H256" i="2"/>
  <c r="H267" i="2"/>
  <c r="F314" i="2"/>
  <c r="H221" i="2"/>
  <c r="F340" i="2"/>
  <c r="H340" i="2"/>
  <c r="H168" i="2"/>
  <c r="F168" i="2"/>
  <c r="H299" i="2"/>
  <c r="F299" i="2"/>
  <c r="F185" i="2"/>
  <c r="H185" i="2"/>
  <c r="F358" i="2"/>
  <c r="H358" i="2"/>
  <c r="H330" i="2"/>
  <c r="F330" i="2"/>
  <c r="F286" i="2"/>
  <c r="H286" i="2"/>
  <c r="H362" i="2"/>
  <c r="F362" i="2"/>
  <c r="F55" i="2"/>
  <c r="H55" i="2"/>
  <c r="H282" i="2"/>
  <c r="F282" i="2"/>
  <c r="H361" i="2"/>
  <c r="F361" i="2"/>
  <c r="H300" i="2"/>
  <c r="F300" i="2"/>
  <c r="F198" i="2"/>
  <c r="H198" i="2"/>
  <c r="F353" i="2"/>
  <c r="H353" i="2"/>
  <c r="H322" i="2"/>
  <c r="F322" i="2"/>
  <c r="F225" i="2"/>
  <c r="H225" i="2"/>
  <c r="F209" i="2"/>
  <c r="H209" i="2"/>
  <c r="F208" i="2"/>
  <c r="H208" i="2"/>
  <c r="H144" i="2"/>
  <c r="F144" i="2"/>
  <c r="F80" i="2"/>
  <c r="H80" i="2"/>
  <c r="F16" i="2"/>
  <c r="H16" i="2"/>
  <c r="F162" i="2"/>
  <c r="H162" i="2"/>
  <c r="F98" i="2"/>
  <c r="H98" i="2"/>
  <c r="F34" i="2"/>
  <c r="H34" i="2"/>
  <c r="H175" i="2"/>
  <c r="F175" i="2"/>
  <c r="H111" i="2"/>
  <c r="F111" i="2"/>
  <c r="H47" i="2"/>
  <c r="F47" i="2"/>
  <c r="F231" i="2"/>
  <c r="H231" i="2"/>
  <c r="F118" i="2"/>
  <c r="H118" i="2"/>
  <c r="F54" i="2"/>
  <c r="H54" i="2"/>
  <c r="F156" i="2"/>
  <c r="H156" i="2"/>
  <c r="F92" i="2"/>
  <c r="H92" i="2"/>
  <c r="F28" i="2"/>
  <c r="H28" i="2"/>
  <c r="H132" i="2"/>
  <c r="F132" i="2"/>
  <c r="H68" i="2"/>
  <c r="F68" i="2"/>
  <c r="F207" i="2"/>
  <c r="H207" i="2"/>
  <c r="F143" i="2"/>
  <c r="H143" i="2"/>
  <c r="F79" i="2"/>
  <c r="H79" i="2"/>
  <c r="F15" i="2"/>
  <c r="H15" i="2"/>
  <c r="H85" i="2"/>
  <c r="H133" i="2"/>
  <c r="F347" i="2"/>
  <c r="H245" i="2"/>
  <c r="H301" i="2"/>
  <c r="F301" i="2"/>
  <c r="H53" i="2"/>
  <c r="F53" i="2"/>
  <c r="H290" i="2"/>
  <c r="F290" i="2"/>
  <c r="H183" i="2"/>
  <c r="F183" i="2"/>
  <c r="F279" i="2"/>
  <c r="H279" i="2"/>
  <c r="F356" i="2"/>
  <c r="H356" i="2"/>
  <c r="F328" i="2"/>
  <c r="H328" i="2"/>
  <c r="H350" i="2"/>
  <c r="F350" i="2"/>
  <c r="H316" i="2"/>
  <c r="F316" i="2"/>
  <c r="F210" i="2"/>
  <c r="H210" i="2"/>
  <c r="F348" i="2"/>
  <c r="H348" i="2"/>
  <c r="F291" i="2"/>
  <c r="H291" i="2"/>
  <c r="F351" i="2"/>
  <c r="H351" i="2"/>
  <c r="F320" i="2"/>
  <c r="H320" i="2"/>
  <c r="H212" i="2"/>
  <c r="F212" i="2"/>
  <c r="H305" i="2"/>
  <c r="F305" i="2"/>
  <c r="H241" i="2"/>
  <c r="F241" i="2"/>
  <c r="F190" i="2"/>
  <c r="H190" i="2"/>
  <c r="F126" i="2"/>
  <c r="H126" i="2"/>
  <c r="F62" i="2"/>
  <c r="H62" i="2"/>
  <c r="F246" i="2"/>
  <c r="H246" i="2"/>
  <c r="F153" i="2"/>
  <c r="H153" i="2"/>
  <c r="F89" i="2"/>
  <c r="H89" i="2"/>
  <c r="F25" i="2"/>
  <c r="H25" i="2"/>
  <c r="H173" i="2"/>
  <c r="F173" i="2"/>
  <c r="F180" i="2"/>
  <c r="H180" i="2"/>
  <c r="F116" i="2"/>
  <c r="H116" i="2"/>
  <c r="F52" i="2"/>
  <c r="H52" i="2"/>
  <c r="F154" i="2"/>
  <c r="H154" i="2"/>
  <c r="F90" i="2"/>
  <c r="H90" i="2"/>
  <c r="F26" i="2"/>
  <c r="H26" i="2"/>
  <c r="F130" i="2"/>
  <c r="H130" i="2"/>
  <c r="F66" i="2"/>
  <c r="H66" i="2"/>
  <c r="H13" i="2"/>
  <c r="F13" i="2"/>
  <c r="H149" i="2"/>
  <c r="H248" i="2"/>
  <c r="H237" i="2"/>
  <c r="H171" i="2"/>
  <c r="F292" i="2"/>
  <c r="H292" i="2"/>
  <c r="F150" i="2"/>
  <c r="H150" i="2"/>
  <c r="F232" i="2"/>
  <c r="H232" i="2"/>
  <c r="H354" i="2"/>
  <c r="F354" i="2"/>
  <c r="H321" i="2"/>
  <c r="F321" i="2"/>
  <c r="F254" i="2"/>
  <c r="H254" i="2"/>
  <c r="H247" i="2"/>
  <c r="F247" i="2"/>
  <c r="H363" i="2"/>
  <c r="F363" i="2"/>
  <c r="F278" i="2"/>
  <c r="H278" i="2"/>
  <c r="F201" i="2"/>
  <c r="H201" i="2"/>
  <c r="H337" i="2"/>
  <c r="F337" i="2"/>
  <c r="H176" i="2"/>
  <c r="F176" i="2"/>
  <c r="H346" i="2"/>
  <c r="F346" i="2"/>
  <c r="F148" i="2"/>
  <c r="H148" i="2"/>
  <c r="F303" i="2"/>
  <c r="H303" i="2"/>
  <c r="F181" i="2"/>
  <c r="H181" i="2"/>
  <c r="F239" i="2"/>
  <c r="H239" i="2"/>
  <c r="H188" i="2"/>
  <c r="F188" i="2"/>
  <c r="F124" i="2"/>
  <c r="H124" i="2"/>
  <c r="F60" i="2"/>
  <c r="H60" i="2"/>
  <c r="F199" i="2"/>
  <c r="H199" i="2"/>
  <c r="F135" i="2"/>
  <c r="H135" i="2"/>
  <c r="F71" i="2"/>
  <c r="H71" i="2"/>
  <c r="F107" i="2"/>
  <c r="H107" i="2"/>
  <c r="F43" i="2"/>
  <c r="H43" i="2"/>
  <c r="F227" i="2"/>
  <c r="H227" i="2"/>
  <c r="F178" i="2"/>
  <c r="H178" i="2"/>
  <c r="F114" i="2"/>
  <c r="H114" i="2"/>
  <c r="F50" i="2"/>
  <c r="H50" i="2"/>
  <c r="F145" i="2"/>
  <c r="H145" i="2"/>
  <c r="F81" i="2"/>
  <c r="H81" i="2"/>
  <c r="F17" i="2"/>
  <c r="H17" i="2"/>
  <c r="F121" i="2"/>
  <c r="H121" i="2"/>
  <c r="F57" i="2"/>
  <c r="H57" i="2"/>
  <c r="H139" i="2"/>
  <c r="F139" i="2"/>
  <c r="F75" i="2"/>
  <c r="H75" i="2"/>
  <c r="F11" i="2"/>
  <c r="H11" i="2"/>
  <c r="F281" i="2"/>
  <c r="H283" i="2"/>
  <c r="F325" i="2"/>
  <c r="F222" i="2"/>
  <c r="F336" i="2"/>
  <c r="H336" i="2"/>
  <c r="F270" i="2"/>
  <c r="H270" i="2"/>
  <c r="F84" i="2"/>
  <c r="H84" i="2"/>
  <c r="H219" i="2"/>
  <c r="F219" i="2"/>
  <c r="H319" i="2"/>
  <c r="F319" i="2"/>
  <c r="H326" i="2"/>
  <c r="F326" i="2"/>
  <c r="F238" i="2"/>
  <c r="H238" i="2"/>
  <c r="F339" i="2"/>
  <c r="H339" i="2"/>
  <c r="H273" i="2"/>
  <c r="F273" i="2"/>
  <c r="H187" i="2"/>
  <c r="F187" i="2"/>
  <c r="F335" i="2"/>
  <c r="H335" i="2"/>
  <c r="H287" i="2"/>
  <c r="F287" i="2"/>
  <c r="F298" i="2"/>
  <c r="H298" i="2"/>
  <c r="F137" i="2"/>
  <c r="H137" i="2"/>
  <c r="H274" i="2"/>
  <c r="F274" i="2"/>
  <c r="F22" i="2"/>
  <c r="H22" i="2"/>
  <c r="F186" i="2"/>
  <c r="H186" i="2"/>
  <c r="F122" i="2"/>
  <c r="H122" i="2"/>
  <c r="F58" i="2"/>
  <c r="H58" i="2"/>
  <c r="H197" i="2"/>
  <c r="F197" i="2"/>
  <c r="F215" i="2"/>
  <c r="H215" i="2"/>
  <c r="H160" i="2"/>
  <c r="F160" i="2"/>
  <c r="F96" i="2"/>
  <c r="H96" i="2"/>
  <c r="F32" i="2"/>
  <c r="H32" i="2"/>
  <c r="H220" i="2"/>
  <c r="F220" i="2"/>
  <c r="F169" i="2"/>
  <c r="H169" i="2"/>
  <c r="F105" i="2"/>
  <c r="H105" i="2"/>
  <c r="F41" i="2"/>
  <c r="H41" i="2"/>
  <c r="F127" i="2"/>
  <c r="H127" i="2"/>
  <c r="F63" i="2"/>
  <c r="H63" i="2"/>
  <c r="F167" i="2"/>
  <c r="H167" i="2"/>
  <c r="F103" i="2"/>
  <c r="H103" i="2"/>
  <c r="F39" i="2"/>
  <c r="H39" i="2"/>
  <c r="F192" i="2"/>
  <c r="H192" i="2"/>
  <c r="F128" i="2"/>
  <c r="H128" i="2"/>
  <c r="F64" i="2"/>
  <c r="H64" i="2"/>
  <c r="H352" i="2"/>
  <c r="H323" i="2"/>
  <c r="F323" i="2"/>
  <c r="F252" i="2"/>
  <c r="H252" i="2"/>
  <c r="F73" i="2"/>
  <c r="H73" i="2"/>
  <c r="H345" i="2"/>
  <c r="F345" i="2"/>
  <c r="H308" i="2"/>
  <c r="F308" i="2"/>
  <c r="H236" i="2"/>
  <c r="F236" i="2"/>
  <c r="H306" i="2"/>
  <c r="F306" i="2"/>
  <c r="F226" i="2"/>
  <c r="H226" i="2"/>
  <c r="H324" i="2"/>
  <c r="F324" i="2"/>
  <c r="F271" i="2"/>
  <c r="H271" i="2"/>
  <c r="F86" i="2"/>
  <c r="H86" i="2"/>
  <c r="F315" i="2"/>
  <c r="H315" i="2"/>
  <c r="H269" i="2"/>
  <c r="F269" i="2"/>
  <c r="F51" i="2"/>
  <c r="H51" i="2"/>
  <c r="F82" i="2"/>
  <c r="H82" i="2"/>
  <c r="F259" i="2"/>
  <c r="H259" i="2"/>
  <c r="F235" i="2"/>
  <c r="H235" i="2"/>
  <c r="F177" i="2"/>
  <c r="H177" i="2"/>
  <c r="F113" i="2"/>
  <c r="H113" i="2"/>
  <c r="F49" i="2"/>
  <c r="H49" i="2"/>
  <c r="H195" i="2"/>
  <c r="F195" i="2"/>
  <c r="F131" i="2"/>
  <c r="H131" i="2"/>
  <c r="F67" i="2"/>
  <c r="H67" i="2"/>
  <c r="F206" i="2"/>
  <c r="H206" i="2"/>
  <c r="H142" i="2"/>
  <c r="F142" i="2"/>
  <c r="H78" i="2"/>
  <c r="F78" i="2"/>
  <c r="H14" i="2"/>
  <c r="F14" i="2"/>
  <c r="F218" i="2"/>
  <c r="H218" i="2"/>
  <c r="H151" i="2"/>
  <c r="F151" i="2"/>
  <c r="H87" i="2"/>
  <c r="F87" i="2"/>
  <c r="H23" i="2"/>
  <c r="F23" i="2"/>
  <c r="H165" i="2"/>
  <c r="F165" i="2"/>
  <c r="F110" i="2"/>
  <c r="H110" i="2"/>
  <c r="F46" i="2"/>
  <c r="H46" i="2"/>
  <c r="F355" i="2"/>
  <c r="H203" i="2"/>
  <c r="H61" i="2"/>
  <c r="F333" i="2"/>
  <c r="H344" i="2"/>
  <c r="H117" i="2"/>
  <c r="H261" i="2"/>
  <c r="F18" i="2"/>
  <c r="H18" i="2"/>
  <c r="F119" i="2"/>
  <c r="H119" i="2"/>
  <c r="F343" i="2"/>
  <c r="H343" i="2"/>
  <c r="H297" i="2"/>
  <c r="F297" i="2"/>
  <c r="H196" i="2"/>
  <c r="F196" i="2"/>
  <c r="F262" i="2"/>
  <c r="H262" i="2"/>
  <c r="F20" i="2"/>
  <c r="H20" i="2"/>
  <c r="H313" i="2"/>
  <c r="F313" i="2"/>
  <c r="F260" i="2"/>
  <c r="H260" i="2"/>
  <c r="H359" i="2"/>
  <c r="F359" i="2"/>
  <c r="F331" i="2"/>
  <c r="H331" i="2"/>
  <c r="F294" i="2"/>
  <c r="H294" i="2"/>
  <c r="F40" i="2"/>
  <c r="H40" i="2"/>
  <c r="H265" i="2"/>
  <c r="F265" i="2"/>
  <c r="F257" i="2"/>
  <c r="H257" i="2"/>
  <c r="H233" i="2"/>
  <c r="F233" i="2"/>
  <c r="F159" i="2"/>
  <c r="H159" i="2"/>
  <c r="F95" i="2"/>
  <c r="H95" i="2"/>
  <c r="F31" i="2"/>
  <c r="H31" i="2"/>
  <c r="H184" i="2"/>
  <c r="F184" i="2"/>
  <c r="F120" i="2"/>
  <c r="H120" i="2"/>
  <c r="F56" i="2"/>
  <c r="H56" i="2"/>
  <c r="F204" i="2"/>
  <c r="H204" i="2"/>
  <c r="F140" i="2"/>
  <c r="H140" i="2"/>
  <c r="H76" i="2"/>
  <c r="F76" i="2"/>
  <c r="H12" i="2"/>
  <c r="F12" i="2"/>
  <c r="F213" i="2"/>
  <c r="H213" i="2"/>
  <c r="F123" i="2"/>
  <c r="H123" i="2"/>
  <c r="F59" i="2"/>
  <c r="H59" i="2"/>
  <c r="H163" i="2"/>
  <c r="F163" i="2"/>
  <c r="F99" i="2"/>
  <c r="H99" i="2"/>
  <c r="F35" i="2"/>
  <c r="H35" i="2"/>
  <c r="F172" i="2"/>
  <c r="H172" i="2"/>
  <c r="F108" i="2"/>
  <c r="H108" i="2"/>
  <c r="F44" i="2"/>
  <c r="H44" i="2"/>
  <c r="F228" i="2"/>
  <c r="F329" i="2"/>
  <c r="H125" i="2"/>
  <c r="H69" i="2"/>
  <c r="H264" i="2"/>
  <c r="H250" i="2"/>
  <c r="F250" i="2"/>
  <c r="F234" i="2"/>
  <c r="H234" i="2"/>
  <c r="H338" i="2"/>
  <c r="F338" i="2"/>
  <c r="F334" i="2"/>
  <c r="H334" i="2"/>
  <c r="F295" i="2"/>
  <c r="H295" i="2"/>
  <c r="F191" i="2"/>
  <c r="H191" i="2"/>
  <c r="H268" i="2"/>
  <c r="F268" i="2"/>
  <c r="F146" i="2"/>
  <c r="H146" i="2"/>
  <c r="F302" i="2"/>
  <c r="H302" i="2"/>
  <c r="H258" i="2"/>
  <c r="F258" i="2"/>
  <c r="F311" i="2"/>
  <c r="H311" i="2"/>
  <c r="F242" i="2"/>
  <c r="H242" i="2"/>
  <c r="H285" i="2"/>
  <c r="F285" i="2"/>
  <c r="H364" i="2"/>
  <c r="F364" i="2"/>
  <c r="F263" i="2"/>
  <c r="H263" i="2"/>
  <c r="H255" i="2"/>
  <c r="F255" i="2"/>
  <c r="F166" i="2"/>
  <c r="H166" i="2"/>
  <c r="F102" i="2"/>
  <c r="H102" i="2"/>
  <c r="F38" i="2"/>
  <c r="H38" i="2"/>
  <c r="F202" i="2"/>
  <c r="H202" i="2"/>
  <c r="F138" i="2"/>
  <c r="H138" i="2"/>
  <c r="F74" i="2"/>
  <c r="H74" i="2"/>
  <c r="F251" i="2"/>
  <c r="H251" i="2"/>
  <c r="H211" i="2"/>
  <c r="F211" i="2"/>
  <c r="H147" i="2"/>
  <c r="F147" i="2"/>
  <c r="F83" i="2"/>
  <c r="H83" i="2"/>
  <c r="F19" i="2"/>
  <c r="H19" i="2"/>
  <c r="F112" i="2"/>
  <c r="H112" i="2"/>
  <c r="H48" i="2"/>
  <c r="F48" i="2"/>
  <c r="F152" i="2"/>
  <c r="H152" i="2"/>
  <c r="H88" i="2"/>
  <c r="F88" i="2"/>
  <c r="F24" i="2"/>
  <c r="H24" i="2"/>
  <c r="F170" i="2"/>
  <c r="H170" i="2"/>
  <c r="F106" i="2"/>
  <c r="H106" i="2"/>
  <c r="F42" i="2"/>
  <c r="H42" i="2"/>
  <c r="H240" i="2"/>
  <c r="F357" i="2"/>
  <c r="H189" i="2"/>
  <c r="F317" i="2"/>
  <c r="H205" i="2"/>
  <c r="F216" i="2"/>
  <c r="H216" i="2"/>
  <c r="F310" i="2"/>
  <c r="H310" i="2"/>
  <c r="F194" i="2"/>
  <c r="H194" i="2"/>
  <c r="F318" i="2"/>
  <c r="H318" i="2"/>
  <c r="F360" i="2"/>
  <c r="H360" i="2"/>
  <c r="H332" i="2"/>
  <c r="F332" i="2"/>
  <c r="F293" i="2"/>
  <c r="H293" i="2"/>
  <c r="F115" i="2"/>
  <c r="H115" i="2"/>
  <c r="F266" i="2"/>
  <c r="H266" i="2"/>
  <c r="F104" i="2"/>
  <c r="H104" i="2"/>
  <c r="H284" i="2"/>
  <c r="F284" i="2"/>
  <c r="H249" i="2"/>
  <c r="F249" i="2"/>
  <c r="H309" i="2"/>
  <c r="F309" i="2"/>
  <c r="F327" i="2"/>
  <c r="H327" i="2"/>
  <c r="F276" i="2"/>
  <c r="H276" i="2"/>
  <c r="F342" i="2"/>
  <c r="H342" i="2"/>
  <c r="F230" i="2"/>
  <c r="H230" i="2"/>
  <c r="H253" i="2"/>
  <c r="F253" i="2"/>
  <c r="F217" i="2"/>
  <c r="H217" i="2"/>
  <c r="F155" i="2"/>
  <c r="H155" i="2"/>
  <c r="F91" i="2"/>
  <c r="H91" i="2"/>
  <c r="F27" i="2"/>
  <c r="H27" i="2"/>
  <c r="F164" i="2"/>
  <c r="H164" i="2"/>
  <c r="F100" i="2"/>
  <c r="H100" i="2"/>
  <c r="F36" i="2"/>
  <c r="H36" i="2"/>
  <c r="F193" i="2"/>
  <c r="H193" i="2"/>
  <c r="F129" i="2"/>
  <c r="H129" i="2"/>
  <c r="F65" i="2"/>
  <c r="H65" i="2"/>
  <c r="F244" i="2"/>
  <c r="H244" i="2"/>
  <c r="H200" i="2"/>
  <c r="F200" i="2"/>
  <c r="F136" i="2"/>
  <c r="H136" i="2"/>
  <c r="F72" i="2"/>
  <c r="H72" i="2"/>
  <c r="F158" i="2"/>
  <c r="H158" i="2"/>
  <c r="F94" i="2"/>
  <c r="H94" i="2"/>
  <c r="F30" i="2"/>
  <c r="H30" i="2"/>
  <c r="H134" i="2"/>
  <c r="F134" i="2"/>
  <c r="H70" i="2"/>
  <c r="F70" i="2"/>
  <c r="F223" i="2"/>
  <c r="H223" i="2"/>
  <c r="F161" i="2"/>
  <c r="H161" i="2"/>
  <c r="F97" i="2"/>
  <c r="H97" i="2"/>
  <c r="F33" i="2"/>
  <c r="H33" i="2"/>
  <c r="C367" i="2"/>
  <c r="H367" i="2"/>
  <c r="F10" i="2"/>
  <c r="H10" i="2"/>
  <c r="I305" i="2"/>
  <c r="I345" i="2"/>
  <c r="I284" i="2"/>
  <c r="I223" i="2"/>
  <c r="I261" i="2"/>
  <c r="I252" i="2"/>
  <c r="I260" i="2"/>
  <c r="I352" i="2"/>
  <c r="I364" i="2"/>
  <c r="I340" i="2"/>
  <c r="I245" i="2"/>
  <c r="I312" i="2"/>
  <c r="I248" i="2"/>
  <c r="I205" i="2"/>
  <c r="I288" i="2"/>
  <c r="I181" i="2"/>
  <c r="I302" i="2"/>
  <c r="I241" i="2"/>
  <c r="I193" i="2"/>
  <c r="I161" i="2"/>
  <c r="I37" i="2"/>
  <c r="I136" i="2"/>
  <c r="I72" i="2"/>
  <c r="I168" i="2"/>
  <c r="I137" i="2"/>
  <c r="I105" i="2"/>
  <c r="I73" i="2"/>
  <c r="I41" i="2"/>
  <c r="I225" i="2"/>
  <c r="I167" i="2"/>
  <c r="I87" i="2"/>
  <c r="I23" i="2"/>
  <c r="I139" i="2"/>
  <c r="I237" i="2"/>
  <c r="I96" i="2"/>
  <c r="I348" i="2"/>
  <c r="I350" i="2"/>
  <c r="I307" i="2"/>
  <c r="I334" i="2"/>
  <c r="I259" i="2"/>
  <c r="I258" i="2"/>
  <c r="I362" i="2"/>
  <c r="I286" i="2"/>
  <c r="I265" i="2"/>
  <c r="I216" i="2"/>
  <c r="I306" i="2"/>
  <c r="I133" i="2"/>
  <c r="I101" i="2"/>
  <c r="I69" i="2"/>
  <c r="I33" i="2"/>
  <c r="I211" i="2"/>
  <c r="I127" i="2"/>
  <c r="I63" i="2"/>
  <c r="I221" i="2"/>
  <c r="I151" i="2"/>
  <c r="I80" i="2"/>
  <c r="I16" i="2"/>
  <c r="I187" i="2"/>
  <c r="I13" i="2"/>
  <c r="I15" i="2"/>
  <c r="I200" i="2"/>
  <c r="I45" i="2"/>
  <c r="I323" i="2"/>
  <c r="I342" i="2"/>
  <c r="I326" i="2"/>
  <c r="I308" i="2"/>
  <c r="I243" i="2"/>
  <c r="I251" i="2"/>
  <c r="I322" i="2"/>
  <c r="I282" i="2"/>
  <c r="I129" i="2"/>
  <c r="I97" i="2"/>
  <c r="I65" i="2"/>
  <c r="I207" i="2"/>
  <c r="I120" i="2"/>
  <c r="I56" i="2"/>
  <c r="I189" i="2"/>
  <c r="I135" i="2"/>
  <c r="I71" i="2"/>
  <c r="I215" i="2"/>
  <c r="I169" i="2"/>
  <c r="I304" i="2"/>
  <c r="I318" i="2"/>
  <c r="I361" i="2"/>
  <c r="I283" i="2"/>
  <c r="I341" i="2"/>
  <c r="I240" i="2"/>
  <c r="I246" i="2"/>
  <c r="I291" i="2"/>
  <c r="I232" i="2"/>
  <c r="I272" i="2"/>
  <c r="I249" i="2"/>
  <c r="I214" i="2"/>
  <c r="I191" i="2"/>
  <c r="I111" i="2"/>
  <c r="I47" i="2"/>
  <c r="I165" i="2"/>
  <c r="I185" i="2"/>
  <c r="I157" i="2"/>
  <c r="I125" i="2"/>
  <c r="I93" i="2"/>
  <c r="I61" i="2"/>
  <c r="I29" i="2"/>
  <c r="I128" i="2"/>
  <c r="I64" i="2"/>
  <c r="I217" i="2"/>
  <c r="I332" i="2"/>
  <c r="I141" i="2"/>
  <c r="I300" i="2"/>
  <c r="I292" i="2"/>
  <c r="I337" i="2"/>
  <c r="I277" i="2"/>
  <c r="I324" i="2"/>
  <c r="I273" i="2"/>
  <c r="I280" i="2"/>
  <c r="I229" i="2"/>
  <c r="I270" i="2"/>
  <c r="I315" i="2"/>
  <c r="I360" i="2"/>
  <c r="I256" i="2"/>
  <c r="I179" i="2"/>
  <c r="I149" i="2"/>
  <c r="I21" i="2"/>
  <c r="I175" i="2"/>
  <c r="I104" i="2"/>
  <c r="I40" i="2"/>
  <c r="I163" i="2"/>
  <c r="I53" i="2"/>
  <c r="I173" i="2"/>
  <c r="I184" i="2"/>
  <c r="I153" i="2"/>
  <c r="I121" i="2"/>
  <c r="I89" i="2"/>
  <c r="I57" i="2"/>
  <c r="I25" i="2"/>
  <c r="I212" i="2"/>
  <c r="I119" i="2"/>
  <c r="I55" i="2"/>
  <c r="I267" i="2"/>
  <c r="I174" i="2"/>
  <c r="I77" i="2"/>
  <c r="I299" i="2"/>
  <c r="I363" i="2"/>
  <c r="I316" i="2"/>
  <c r="I268" i="2"/>
  <c r="I275" i="2"/>
  <c r="I231" i="2"/>
  <c r="I209" i="2"/>
  <c r="I346" i="2"/>
  <c r="I274" i="2"/>
  <c r="I354" i="2"/>
  <c r="I177" i="2"/>
  <c r="I145" i="2"/>
  <c r="I117" i="2"/>
  <c r="I85" i="2"/>
  <c r="I49" i="2"/>
  <c r="I17" i="2"/>
  <c r="I159" i="2"/>
  <c r="I95" i="2"/>
  <c r="I31" i="2"/>
  <c r="I195" i="2"/>
  <c r="I203" i="2"/>
  <c r="I182" i="2"/>
  <c r="I199" i="2"/>
  <c r="I112" i="2"/>
  <c r="I48" i="2"/>
  <c r="I344" i="2"/>
  <c r="I222" i="2"/>
  <c r="I79" i="2"/>
  <c r="I276" i="2"/>
  <c r="I349" i="2"/>
  <c r="I313" i="2"/>
  <c r="I356" i="2"/>
  <c r="I244" i="2"/>
  <c r="I224" i="2"/>
  <c r="I296" i="2"/>
  <c r="I197" i="2"/>
  <c r="I264" i="2"/>
  <c r="I113" i="2"/>
  <c r="I81" i="2"/>
  <c r="I152" i="2"/>
  <c r="I88" i="2"/>
  <c r="I24" i="2"/>
  <c r="I201" i="2"/>
  <c r="I171" i="2"/>
  <c r="I183" i="2"/>
  <c r="I103" i="2"/>
  <c r="I39" i="2"/>
  <c r="I297" i="2"/>
  <c r="I262" i="2"/>
  <c r="I143" i="2"/>
  <c r="I147" i="2"/>
  <c r="I109" i="2"/>
  <c r="I32" i="2"/>
  <c r="I154" i="2"/>
  <c r="I210" i="2"/>
  <c r="I144" i="2"/>
  <c r="I186" i="2"/>
  <c r="I162" i="2"/>
  <c r="I310" i="2"/>
  <c r="I294" i="2"/>
  <c r="I213" i="2"/>
  <c r="I311" i="2"/>
  <c r="I227" i="2"/>
  <c r="I60" i="2"/>
  <c r="I335" i="2"/>
  <c r="I35" i="2"/>
  <c r="I70" i="2"/>
  <c r="I285" i="2"/>
  <c r="I107" i="2"/>
  <c r="I160" i="2"/>
  <c r="I287" i="2"/>
  <c r="I26" i="2"/>
  <c r="I78" i="2"/>
  <c r="I329" i="2"/>
  <c r="I116" i="2"/>
  <c r="I319" i="2"/>
  <c r="I271" i="2"/>
  <c r="I339" i="2"/>
  <c r="I206" i="2"/>
  <c r="I22" i="2"/>
  <c r="I176" i="2"/>
  <c r="I92" i="2"/>
  <c r="I194" i="2"/>
  <c r="I298" i="2"/>
  <c r="I19" i="2"/>
  <c r="I204" i="2"/>
  <c r="I365" i="2"/>
  <c r="I66" i="2"/>
  <c r="I124" i="2"/>
  <c r="I290" i="2"/>
  <c r="I99" i="2"/>
  <c r="I102" i="2"/>
  <c r="I314" i="2"/>
  <c r="I18" i="2"/>
  <c r="I192" i="2"/>
  <c r="I320" i="2"/>
  <c r="I90" i="2"/>
  <c r="I110" i="2"/>
  <c r="I257" i="2"/>
  <c r="I91" i="2"/>
  <c r="I234" i="2"/>
  <c r="I67" i="2"/>
  <c r="I54" i="2"/>
  <c r="I263" i="2"/>
  <c r="I343" i="2"/>
  <c r="I164" i="2"/>
  <c r="I358" i="2"/>
  <c r="I83" i="2"/>
  <c r="I62" i="2"/>
  <c r="I238" i="2"/>
  <c r="I130" i="2"/>
  <c r="I30" i="2"/>
  <c r="I279" i="2"/>
  <c r="I235" i="2"/>
  <c r="I134" i="2"/>
  <c r="I250" i="2"/>
  <c r="I82" i="2"/>
  <c r="I220" i="2"/>
  <c r="I59" i="2"/>
  <c r="I146" i="2"/>
  <c r="I142" i="2"/>
  <c r="I336" i="2"/>
  <c r="I228" i="2"/>
  <c r="I43" i="2"/>
  <c r="I131" i="2"/>
  <c r="I86" i="2"/>
  <c r="I330" i="2"/>
  <c r="I11" i="2"/>
  <c r="I108" i="2"/>
  <c r="I293" i="2"/>
  <c r="I219" i="2"/>
  <c r="I94" i="2"/>
  <c r="I295" i="2"/>
  <c r="I170" i="2"/>
  <c r="I158" i="2"/>
  <c r="I281" i="2"/>
  <c r="I74" i="2"/>
  <c r="I166" i="2"/>
  <c r="I239" i="2"/>
  <c r="I178" i="2"/>
  <c r="I301" i="2"/>
  <c r="I46" i="2"/>
  <c r="I20" i="2"/>
  <c r="I333" i="2"/>
  <c r="I156" i="2"/>
  <c r="I42" i="2"/>
  <c r="I118" i="2"/>
  <c r="I233" i="2"/>
  <c r="I75" i="2"/>
  <c r="I208" i="2"/>
  <c r="I357" i="2"/>
  <c r="I58" i="2"/>
  <c r="I126" i="2"/>
  <c r="I230" i="2"/>
  <c r="I202" i="2"/>
  <c r="I190" i="2"/>
  <c r="I123" i="2"/>
  <c r="I138" i="2"/>
  <c r="I12" i="2"/>
  <c r="I98" i="2"/>
  <c r="I198" i="2"/>
  <c r="I255" i="2"/>
  <c r="I355" i="2"/>
  <c r="I84" i="2"/>
  <c r="I353" i="2"/>
  <c r="I289" i="2"/>
  <c r="I38" i="2"/>
  <c r="I236" i="2"/>
  <c r="I106" i="2"/>
  <c r="I150" i="2"/>
  <c r="I309" i="2"/>
  <c r="I155" i="2"/>
  <c r="I254" i="2"/>
  <c r="I148" i="2"/>
  <c r="I122" i="2"/>
  <c r="I325" i="2"/>
  <c r="I34" i="2"/>
  <c r="I180" i="2"/>
  <c r="I266" i="2"/>
  <c r="I14" i="2"/>
  <c r="I68" i="2"/>
  <c r="I172" i="2"/>
  <c r="I351" i="2"/>
  <c r="I76" i="2"/>
  <c r="I338" i="2"/>
  <c r="I331" i="2"/>
  <c r="I196" i="2"/>
  <c r="I269" i="2"/>
  <c r="I114" i="2"/>
  <c r="I359" i="2"/>
  <c r="I115" i="2"/>
  <c r="I36" i="2"/>
  <c r="I44" i="2"/>
  <c r="I242" i="2"/>
  <c r="I50" i="2"/>
  <c r="I278" i="2"/>
  <c r="I188" i="2"/>
  <c r="I52" i="2"/>
  <c r="I347" i="2"/>
  <c r="I27" i="2"/>
  <c r="I218" i="2"/>
  <c r="I303" i="2"/>
  <c r="I247" i="2"/>
  <c r="I132" i="2"/>
  <c r="I253" i="2"/>
  <c r="I321" i="2"/>
  <c r="I140" i="2"/>
  <c r="I317" i="2"/>
  <c r="I51" i="2"/>
  <c r="I28" i="2"/>
  <c r="I327" i="2"/>
  <c r="I100" i="2"/>
  <c r="I328" i="2"/>
  <c r="I226" i="2"/>
  <c r="F367" i="2"/>
  <c r="I10" i="2"/>
  <c r="I367" i="2"/>
  <c r="G15" i="4" l="1"/>
  <c r="F15" i="4" s="1"/>
  <c r="F16" i="4" s="1"/>
  <c r="D15" i="4"/>
  <c r="C15" i="4" s="1"/>
  <c r="C16" i="4" s="1"/>
  <c r="G18" i="4"/>
  <c r="J18" i="4"/>
  <c r="J15" i="4"/>
  <c r="G19" i="4" l="1"/>
  <c r="F19" i="4" s="1"/>
  <c r="F20" i="4" s="1"/>
  <c r="J19" i="4"/>
  <c r="I19" i="4" s="1"/>
  <c r="I20" i="4" s="1"/>
  <c r="I15" i="4"/>
  <c r="I16" i="4" s="1"/>
</calcChain>
</file>

<file path=xl/sharedStrings.xml><?xml version="1.0" encoding="utf-8"?>
<sst xmlns="http://schemas.openxmlformats.org/spreadsheetml/2006/main" count="1900" uniqueCount="401">
  <si>
    <t>Skattenivå 2023</t>
  </si>
  <si>
    <t>Nr</t>
  </si>
  <si>
    <t>Kommune</t>
  </si>
  <si>
    <t>Skatteinntekter</t>
  </si>
  <si>
    <t>Herav skatt på</t>
  </si>
  <si>
    <t>Skatt på inntekt</t>
  </si>
  <si>
    <t>Naturressursskatt</t>
  </si>
  <si>
    <t xml:space="preserve">Formuesskatt </t>
  </si>
  <si>
    <t>Erstatte 1/4</t>
  </si>
  <si>
    <t>fra inntekt</t>
  </si>
  <si>
    <t>utbytte</t>
  </si>
  <si>
    <t>finansgevinst</t>
  </si>
  <si>
    <t>elskl. utbytte</t>
  </si>
  <si>
    <t>2023</t>
  </si>
  <si>
    <t>Anslag 2023</t>
  </si>
  <si>
    <t>formueskatt og skatt på</t>
  </si>
  <si>
    <t>anslag 2023</t>
  </si>
  <si>
    <t>anslag</t>
  </si>
  <si>
    <t>utbytte og finans</t>
  </si>
  <si>
    <t>med inntektsskatt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</si>
  <si>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</si>
  <si>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</si>
  <si>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</si>
  <si>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</si>
  <si>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</si>
  <si>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</si>
  <si>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</si>
  <si>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</si>
  <si>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</si>
  <si>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</si>
  <si>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</si>
  <si>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</si>
  <si>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</si>
  <si>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</si>
  <si>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</si>
  <si>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</si>
  <si>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</si>
  <si>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</si>
  <si>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</si>
  <si>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</si>
  <si>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</si>
  <si>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</si>
  <si>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</si>
  <si>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</si>
  <si>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</si>
  <si>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</si>
  <si>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</si>
  <si>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</si>
  <si>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</si>
  <si>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</si>
  <si>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</si>
  <si>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</si>
  <si>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</si>
  <si>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</si>
  <si>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</si>
  <si>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</si>
  <si>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</si>
  <si>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</si>
  <si>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</si>
  <si>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</si>
  <si>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</si>
  <si>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</si>
  <si>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</si>
  <si>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</si>
  <si>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</si>
  <si>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</si>
  <si>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</si>
  <si>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</si>
  <si>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</si>
  <si>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</si>
  <si>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</si>
  <si>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</si>
  <si>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</si>
  <si>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</si>
  <si>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</si>
  <si>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</si>
  <si>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</si>
  <si>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</si>
  <si>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</si>
  <si>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</si>
  <si>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</si>
  <si>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</si>
  <si>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</si>
  <si>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</si>
  <si>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</si>
  <si>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</si>
  <si>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</si>
  <si>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</si>
  <si>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</si>
  <si>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</si>
  <si>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</si>
  <si>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</si>
  <si>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</si>
  <si>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</si>
  <si>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</si>
  <si>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</si>
  <si>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</si>
  <si>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</si>
  <si>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</si>
  <si>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</si>
  <si>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</si>
  <si>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</si>
  <si>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</si>
  <si>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</si>
  <si>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</si>
  <si>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</si>
  <si>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</si>
  <si>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</si>
  <si>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</si>
  <si>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</si>
  <si>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</si>
  <si>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</si>
  <si>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</si>
  <si>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</si>
  <si>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</si>
  <si>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</si>
  <si>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</si>
  <si>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</si>
  <si>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</si>
  <si>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</si>
  <si>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</si>
  <si>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</si>
  <si>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</si>
  <si>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</si>
  <si>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</si>
  <si>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</si>
  <si>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</si>
  <si>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</si>
  <si>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</si>
  <si>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</si>
  <si>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</si>
  <si>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</si>
  <si>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</si>
  <si>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</si>
  <si>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</si>
  <si>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</si>
  <si>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</si>
  <si>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</si>
  <si>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</si>
  <si>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</si>
  <si>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</si>
  <si>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</si>
  <si>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</si>
  <si>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</si>
  <si>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</si>
  <si>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</si>
  <si>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</si>
  <si>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</si>
  <si>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</si>
  <si>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</si>
  <si>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</si>
  <si>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</si>
  <si>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</si>
  <si>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</si>
  <si>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</si>
  <si>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</si>
  <si>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</si>
  <si>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</si>
  <si>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</si>
  <si>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</si>
  <si>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</si>
  <si>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</si>
  <si>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</si>
  <si>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</si>
  <si>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</si>
  <si>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</si>
  <si>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</si>
  <si>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</si>
  <si>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</si>
  <si>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</si>
  <si>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</si>
  <si>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</si>
  <si>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</si>
  <si>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</si>
  <si>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</si>
  <si>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</si>
  <si>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</si>
  <si>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</si>
  <si>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</si>
  <si>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</si>
  <si>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</si>
  <si>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</si>
  <si>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</si>
  <si>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</si>
  <si>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</si>
  <si>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</si>
  <si>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</si>
  <si>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</si>
  <si>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</si>
  <si>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</si>
  <si>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</si>
  <si>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</si>
  <si>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</si>
  <si>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</si>
  <si>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</si>
  <si>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</si>
  <si>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</si>
  <si>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</si>
  <si>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</si>
  <si>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</si>
  <si>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</si>
  <si>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</si>
  <si>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</si>
  <si>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</si>
  <si>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</si>
  <si>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</si>
  <si>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</si>
  <si>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</si>
  <si>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</si>
  <si>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</si>
  <si>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</si>
  <si>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</si>
  <si>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</si>
  <si>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</si>
  <si>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</si>
  <si>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</si>
  <si>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</si>
  <si>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</si>
  <si>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</si>
  <si>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</si>
  <si>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</si>
  <si>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</si>
  <si>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</si>
  <si>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</si>
  <si>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</si>
  <si>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</si>
  <si>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</si>
  <si>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</si>
  <si>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</si>
  <si>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</si>
  <si>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</si>
  <si>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</si>
  <si>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</si>
  <si>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</si>
  <si>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</si>
  <si>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</si>
  <si>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</si>
  <si>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</si>
  <si>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</si>
  <si>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</si>
  <si>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</si>
  <si>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</si>
  <si>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</si>
  <si>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</si>
  <si>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
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</si>
  <si>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</si>
  <si>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</si>
  <si>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</si>
  <si>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</si>
  <si>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</si>
  <si>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</si>
  <si>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</si>
  <si>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</si>
  <si>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</si>
  <si>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</si>
  <si>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</si>
  <si>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</si>
  <si>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</si>
  <si>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</si>
  <si>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</si>
  <si>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</si>
  <si>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</si>
  <si>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</si>
  <si>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</si>
  <si>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</si>
  <si>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</si>
  <si>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</si>
  <si>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</si>
  <si>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</si>
  <si>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</si>
  <si>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</si>
  <si>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</si>
  <si>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</si>
  <si>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</si>
  <si>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</si>
  <si>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</si>
  <si>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</si>
  <si>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</si>
  <si>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</si>
  <si>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</si>
  <si>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</si>
  <si>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</si>
  <si>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</si>
  <si>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</si>
  <si>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</si>
  <si>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</si>
  <si>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</si>
  <si>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</si>
  <si>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</si>
  <si>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</si>
  <si>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</si>
  <si>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</si>
  <si>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</si>
  <si>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</si>
  <si>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</si>
  <si>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</si>
  <si>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</si>
  <si>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</si>
  <si>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</si>
  <si>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</si>
  <si>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</si>
  <si>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</si>
  <si>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</si>
  <si>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</si>
  <si>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</si>
  <si>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</si>
  <si>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</si>
  <si>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</si>
  <si>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</si>
  <si>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</si>
  <si>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</si>
  <si>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</si>
  <si>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</si>
  <si>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</si>
  <si>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</si>
  <si>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</si>
  <si>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</si>
  <si>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Snåase-Snåsa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</si>
  <si>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</si>
  <si>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</si>
  <si>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</si>
  <si>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</si>
  <si>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</si>
  <si>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</si>
  <si>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</si>
  <si>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</si>
  <si>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</si>
  <si>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</si>
  <si>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</si>
  <si>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</si>
  <si>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</si>
  <si>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</si>
  <si>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</si>
  <si>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</si>
  <si>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</si>
  <si>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</si>
  <si>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</si>
  <si>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</si>
  <si>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</si>
  <si>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</si>
  <si>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</si>
  <si>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</si>
  <si>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</si>
  <si>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</si>
  <si>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</si>
  <si>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</si>
  <si>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</si>
  <si>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</si>
  <si>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</si>
  <si>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</si>
  <si>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</si>
  <si>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</si>
  <si>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</si>
  <si>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</si>
  <si>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</si>
  <si>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</si>
  <si>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</si>
  <si>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</si>
  <si>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</si>
  <si>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</si>
  <si>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</si>
  <si>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</si>
  <si>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</si>
  <si>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</si>
  <si>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</si>
  <si>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</si>
  <si>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</si>
  <si>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</si>
  <si>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</si>
  <si>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</si>
  <si>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</si>
  <si>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</si>
  <si>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</si>
  <si>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</si>
  <si>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Hele landet</t>
  </si>
  <si>
    <t>Beregnet finansieringstrekk for inntektsutjevningen i år:</t>
  </si>
  <si>
    <t>folketall</t>
  </si>
  <si>
    <t>ekskl. utbytte</t>
  </si>
  <si>
    <t>per innbygger</t>
  </si>
  <si>
    <t>kroner per innbygger</t>
  </si>
  <si>
    <t>andel av landet</t>
  </si>
  <si>
    <t>Skatt på formue</t>
  </si>
  <si>
    <t>Skattenivå 2025 - basis fra 2023</t>
  </si>
  <si>
    <t>Skatt på inntekt og formue</t>
  </si>
  <si>
    <t>på inntekt og formue</t>
  </si>
  <si>
    <t>2025 mivå</t>
  </si>
  <si>
    <t>Mill. kroner</t>
  </si>
  <si>
    <t>Sum skatteinntekter 2023 nivå</t>
  </si>
  <si>
    <t>Anslag 2025</t>
  </si>
  <si>
    <t>Anslag skatt på utbytte</t>
  </si>
  <si>
    <t>Anslag skatt på netto gevinst salg verdipapirer</t>
  </si>
  <si>
    <t>Anslag skatt på alminnelig inntekt ekskl. utbytte og gevinst</t>
  </si>
  <si>
    <t>Anslag skatt på formue</t>
  </si>
  <si>
    <t>Kr. per innbygger</t>
  </si>
  <si>
    <t>Sum skatteanslag i prognosemodellen</t>
  </si>
  <si>
    <t>Erstatte 1/2</t>
  </si>
  <si>
    <t>2026 nivå</t>
  </si>
  <si>
    <t>Andel av landet per innbygger 1.1.2023</t>
  </si>
  <si>
    <t>Andel av landet per innbygger 1.1.2025 og 1.1.2026</t>
  </si>
  <si>
    <t>Anslag 2026</t>
  </si>
  <si>
    <t>Oppjustering fra skattenivå 2023 til skattenivå 2025 og 2026 og med framskrevet anslag folketall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</si>
</sst>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??_ ;_ @_ "/>
    <numFmt numFmtId="165" formatCode="0000"/>
    <numFmt numFmtId="166" formatCode="_ * #,##0.00_ ;_ * \-#,##0.00_ ;_ * &quot;-&quot;??_ ;_ @_ "/>
    <numFmt numFmtId="167" formatCode="d/m/yyyy;@"/>
    <numFmt numFmtId="168" formatCode="0.0\ %"/>
    <numFmt numFmtId="169" formatCode="#,##0.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sz val="10"/>
      <name val="Arial Narrow"/>
      <family val="2"/>
    </font>
    <font>
      <sz val="10"/>
      <name val="Tms Rmn"/>
    </font>
    <font>
      <sz val="10"/>
      <name val="Arial"/>
      <family val="2"/>
    </font>
    <font>
      <sz val="10"/>
      <color rgb="FFFF000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166" fontId="5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164" fontId="3" fillId="0" borderId="0" xfId="0" applyNumberFormat="1" applyFont="1"/>
    <xf numFmtId="164" fontId="0" fillId="0" borderId="0" xfId="0" applyNumberFormat="1"/>
    <xf numFmtId="0" fontId="3" fillId="2" borderId="2" xfId="0" applyFont="1" applyFill="1" applyBorder="1"/>
    <xf numFmtId="0" fontId="3" fillId="2" borderId="0" xfId="0" applyFont="1" applyFill="1"/>
    <xf numFmtId="0" fontId="3" fillId="2" borderId="0" xfId="0" quotePrefix="1" applyFont="1" applyFill="1" applyAlignment="1">
      <alignment horizontal="left"/>
    </xf>
    <xf numFmtId="0" fontId="3" fillId="2" borderId="3" xfId="0" applyFont="1" applyFill="1" applyBorder="1"/>
    <xf numFmtId="165" fontId="3" fillId="0" borderId="0" xfId="1" applyNumberFormat="1" applyFont="1"/>
    <xf numFmtId="0" fontId="3" fillId="0" borderId="0" xfId="1" applyFont="1"/>
    <xf numFmtId="164" fontId="3" fillId="0" borderId="0" xfId="2" applyNumberFormat="1" applyFont="1"/>
    <xf numFmtId="164" fontId="3" fillId="0" borderId="0" xfId="1" applyNumberFormat="1" applyFont="1"/>
    <xf numFmtId="165" fontId="6" fillId="0" borderId="0" xfId="1" applyNumberFormat="1" applyFont="1"/>
    <xf numFmtId="0" fontId="6" fillId="0" borderId="0" xfId="1" applyFont="1"/>
    <xf numFmtId="164" fontId="6" fillId="0" borderId="0" xfId="2" applyNumberFormat="1" applyFont="1"/>
    <xf numFmtId="0" fontId="7" fillId="0" borderId="4" xfId="1" applyFont="1" applyBorder="1"/>
    <xf numFmtId="164" fontId="3" fillId="0" borderId="4" xfId="2" applyNumberFormat="1" applyFont="1" applyBorder="1"/>
    <xf numFmtId="0" fontId="3" fillId="3" borderId="0" xfId="0" applyFont="1" applyFill="1"/>
    <xf numFmtId="0" fontId="3" fillId="2" borderId="2" xfId="0" applyFont="1" applyFill="1" applyBorder="1" applyAlignment="1">
      <alignment horizontal="center" wrapText="1"/>
    </xf>
    <xf numFmtId="14" fontId="3" fillId="2" borderId="0" xfId="0" applyNumberFormat="1" applyFont="1" applyFill="1" applyAlignment="1">
      <alignment horizontal="center"/>
    </xf>
    <xf numFmtId="14" fontId="3" fillId="2" borderId="0" xfId="0" quotePrefix="1" applyNumberFormat="1" applyFont="1" applyFill="1" applyAlignment="1">
      <alignment horizontal="center"/>
    </xf>
    <xf numFmtId="167" fontId="3" fillId="2" borderId="3" xfId="0" quotePrefix="1" applyNumberFormat="1" applyFont="1" applyFill="1" applyBorder="1" applyAlignment="1">
      <alignment horizontal="center" wrapText="1"/>
    </xf>
    <xf numFmtId="0" fontId="0" fillId="0" borderId="3" xfId="0" applyBorder="1"/>
    <xf numFmtId="168" fontId="3" fillId="0" borderId="4" xfId="2" applyNumberFormat="1" applyFont="1" applyBorder="1"/>
    <xf numFmtId="168" fontId="8" fillId="0" borderId="0" xfId="0" applyNumberFormat="1" applyFont="1"/>
    <xf numFmtId="3" fontId="0" fillId="0" borderId="0" xfId="0" applyNumberFormat="1"/>
    <xf numFmtId="0" fontId="9" fillId="0" borderId="0" xfId="0" applyFont="1"/>
    <xf numFmtId="0" fontId="10" fillId="0" borderId="0" xfId="0" applyFont="1"/>
    <xf numFmtId="0" fontId="0" fillId="4" borderId="0" xfId="0" applyFill="1"/>
    <xf numFmtId="0" fontId="9" fillId="4" borderId="0" xfId="0" applyFont="1" applyFill="1"/>
    <xf numFmtId="0" fontId="9" fillId="4" borderId="3" xfId="0" applyFont="1" applyFill="1" applyBorder="1"/>
    <xf numFmtId="0" fontId="10" fillId="4" borderId="0" xfId="0" applyFont="1" applyFill="1"/>
    <xf numFmtId="0" fontId="11" fillId="4" borderId="0" xfId="0" applyFont="1" applyFill="1"/>
    <xf numFmtId="3" fontId="0" fillId="5" borderId="0" xfId="0" applyNumberFormat="1" applyFill="1"/>
    <xf numFmtId="0" fontId="0" fillId="5" borderId="0" xfId="0" applyFill="1"/>
    <xf numFmtId="3" fontId="9" fillId="5" borderId="0" xfId="0" applyNumberFormat="1" applyFont="1" applyFill="1"/>
    <xf numFmtId="0" fontId="9" fillId="5" borderId="0" xfId="0" applyFont="1" applyFill="1"/>
    <xf numFmtId="169" fontId="9" fillId="5" borderId="0" xfId="0" applyNumberFormat="1" applyFont="1" applyFill="1"/>
    <xf numFmtId="3" fontId="9" fillId="5" borderId="3" xfId="0" applyNumberFormat="1" applyFont="1" applyFill="1" applyBorder="1"/>
    <xf numFmtId="169" fontId="9" fillId="5" borderId="3" xfId="0" applyNumberFormat="1" applyFont="1" applyFill="1" applyBorder="1"/>
    <xf numFmtId="168" fontId="11" fillId="5" borderId="0" xfId="0" applyNumberFormat="1" applyFont="1" applyFill="1"/>
    <xf numFmtId="169" fontId="10" fillId="5" borderId="0" xfId="0" applyNumberFormat="1" applyFont="1" applyFill="1"/>
    <xf numFmtId="0" fontId="0" fillId="6" borderId="0" xfId="0" applyFill="1"/>
    <xf numFmtId="3" fontId="0" fillId="6" borderId="0" xfId="0" applyNumberFormat="1" applyFill="1"/>
    <xf numFmtId="0" fontId="9" fillId="6" borderId="0" xfId="0" applyFont="1" applyFill="1"/>
    <xf numFmtId="3" fontId="9" fillId="6" borderId="0" xfId="0" applyNumberFormat="1" applyFont="1" applyFill="1"/>
    <xf numFmtId="169" fontId="9" fillId="6" borderId="0" xfId="0" applyNumberFormat="1" applyFont="1" applyFill="1"/>
    <xf numFmtId="3" fontId="9" fillId="6" borderId="3" xfId="0" applyNumberFormat="1" applyFont="1" applyFill="1" applyBorder="1"/>
    <xf numFmtId="169" fontId="9" fillId="6" borderId="3" xfId="0" applyNumberFormat="1" applyFont="1" applyFill="1" applyBorder="1"/>
    <xf numFmtId="0" fontId="10" fillId="6" borderId="0" xfId="0" applyFont="1" applyFill="1"/>
    <xf numFmtId="168" fontId="11" fillId="6" borderId="0" xfId="0" applyNumberFormat="1" applyFont="1" applyFill="1"/>
    <xf numFmtId="169" fontId="10" fillId="6" borderId="0" xfId="0" applyNumberFormat="1" applyFont="1" applyFill="1"/>
    <xf numFmtId="0" fontId="0" fillId="7" borderId="0" xfId="0" applyFill="1"/>
    <xf numFmtId="3" fontId="0" fillId="7" borderId="0" xfId="0" applyNumberFormat="1" applyFill="1"/>
    <xf numFmtId="0" fontId="9" fillId="7" borderId="0" xfId="0" applyFont="1" applyFill="1"/>
    <xf numFmtId="3" fontId="9" fillId="7" borderId="0" xfId="0" applyNumberFormat="1" applyFont="1" applyFill="1"/>
    <xf numFmtId="169" fontId="9" fillId="7" borderId="0" xfId="0" applyNumberFormat="1" applyFont="1" applyFill="1"/>
    <xf numFmtId="3" fontId="9" fillId="7" borderId="3" xfId="0" applyNumberFormat="1" applyFont="1" applyFill="1" applyBorder="1"/>
    <xf numFmtId="169" fontId="9" fillId="7" borderId="3" xfId="0" applyNumberFormat="1" applyFont="1" applyFill="1" applyBorder="1"/>
    <xf numFmtId="0" fontId="10" fillId="7" borderId="0" xfId="0" applyFont="1" applyFill="1"/>
    <xf numFmtId="168" fontId="11" fillId="7" borderId="0" xfId="0" applyNumberFormat="1" applyFont="1" applyFill="1"/>
    <xf numFmtId="169" fontId="10" fillId="7" borderId="0" xfId="0" applyNumberFormat="1" applyFont="1" applyFill="1"/>
    <xf numFmtId="0" fontId="12" fillId="6" borderId="0" xfId="0" applyFont="1" applyFill="1"/>
    <xf numFmtId="0" fontId="12" fillId="7" borderId="0" xfId="0" applyFont="1" applyFill="1"/>
    <xf numFmtId="3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3" fontId="12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3" fontId="12" fillId="7" borderId="0" xfId="0" applyNumberFormat="1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0" fillId="8" borderId="0" xfId="0" applyFill="1"/>
    <xf numFmtId="0" fontId="9" fillId="8" borderId="0" xfId="0" applyFont="1" applyFill="1"/>
    <xf numFmtId="0" fontId="10" fillId="8" borderId="0" xfId="0" applyFont="1" applyFill="1"/>
    <xf numFmtId="0" fontId="9" fillId="4" borderId="5" xfId="0" applyFont="1" applyFill="1" applyBorder="1"/>
    <xf numFmtId="3" fontId="9" fillId="5" borderId="5" xfId="0" applyNumberFormat="1" applyFont="1" applyFill="1" applyBorder="1"/>
    <xf numFmtId="169" fontId="9" fillId="5" borderId="5" xfId="0" applyNumberFormat="1" applyFont="1" applyFill="1" applyBorder="1"/>
    <xf numFmtId="0" fontId="9" fillId="6" borderId="5" xfId="0" applyFont="1" applyFill="1" applyBorder="1"/>
    <xf numFmtId="3" fontId="9" fillId="6" borderId="5" xfId="0" applyNumberFormat="1" applyFont="1" applyFill="1" applyBorder="1"/>
    <xf numFmtId="169" fontId="9" fillId="6" borderId="5" xfId="0" applyNumberFormat="1" applyFont="1" applyFill="1" applyBorder="1"/>
    <xf numFmtId="0" fontId="9" fillId="7" borderId="5" xfId="0" applyFont="1" applyFill="1" applyBorder="1"/>
    <xf numFmtId="3" fontId="9" fillId="7" borderId="5" xfId="0" applyNumberFormat="1" applyFont="1" applyFill="1" applyBorder="1"/>
    <xf numFmtId="169" fontId="9" fillId="7" borderId="5" xfId="0" applyNumberFormat="1" applyFont="1" applyFill="1" applyBorder="1"/>
    <xf numFmtId="0" fontId="9" fillId="6" borderId="3" xfId="0" applyFont="1" applyFill="1" applyBorder="1"/>
    <xf numFmtId="0" fontId="9" fillId="7" borderId="3" xfId="0" applyFont="1" applyFill="1" applyBorder="1"/>
    <xf numFmtId="0" fontId="9" fillId="4" borderId="3" xfId="0" applyFont="1" applyFill="1" applyBorder="1" applyAlignment="1">
      <alignment wrapText="1"/>
    </xf>
    <xf numFmtId="0" fontId="9" fillId="9" borderId="0" xfId="0" applyFont="1" applyFill="1" applyProtection="1">
      <protection locked="0"/>
    </xf>
    <xf numFmtId="0" fontId="12" fillId="10" borderId="0" xfId="0" applyFont="1" applyFill="1" applyAlignment="1">
      <alignment horizontal="center"/>
    </xf>
    <xf numFmtId="4" fontId="12" fillId="5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2" fillId="6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2" fillId="7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</cellXfs>
  <cellStyles count="3">
    <cellStyle name="Normal" xfId="0" builtinId="0"/>
    <cellStyle name="Normal_innutj" xfId="1" xr:uid="{CDE6375B-D4FA-471A-B3FE-224F5805C4DB}"/>
    <cellStyle name="Tusenskille_skatt04analyserev" xfId="2" xr:uid="{31B7E425-812B-447C-8BD3-906666610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78E5-3524-4BF4-9D19-039107476610}">
  <dimension ref="A1:AF31"/>
  <sheetViews>
    <sheetView showGridLines="0" tabSelected="1" zoomScale="80" zoomScaleNormal="80" workbookViewId="0">
      <selection activeCell="A2" sqref="A2"/>
    </sheetView>
  </sheetViews>
  <sheetFormatPr baseColWidth="10" defaultColWidth="10.7265625" defaultRowHeight="14.5" x14ac:dyDescent="0.35"/>
  <cols>
    <col min="2" max="2" width="67.08984375" customWidth="1"/>
    <col min="3" max="3" width="19.54296875" style="27" customWidth="1"/>
    <col min="4" max="4" width="15.90625" customWidth="1"/>
    <col min="5" max="5" width="2.1796875" customWidth="1"/>
    <col min="6" max="6" width="20.453125" style="27" customWidth="1"/>
    <col min="7" max="7" width="18.54296875" customWidth="1"/>
    <col min="8" max="8" width="2" customWidth="1"/>
    <col min="9" max="9" width="20.453125" style="27" customWidth="1"/>
    <col min="10" max="10" width="18.54296875" customWidth="1"/>
    <col min="11" max="32" width="10.90625" style="72"/>
  </cols>
  <sheetData>
    <row r="1" spans="1:32" x14ac:dyDescent="0.35">
      <c r="A1" s="30"/>
      <c r="B1" s="30"/>
      <c r="C1" s="35"/>
      <c r="D1" s="36"/>
      <c r="E1" s="44"/>
      <c r="F1" s="45"/>
      <c r="G1" s="44"/>
      <c r="H1" s="54"/>
      <c r="I1" s="55"/>
      <c r="J1" s="54"/>
    </row>
    <row r="2" spans="1:32" s="28" customFormat="1" ht="18.5" x14ac:dyDescent="0.45">
      <c r="A2" s="87">
        <v>5055</v>
      </c>
      <c r="B2" s="88" t="str">
        <f>VLOOKUP(A2,'Skatt 2023'!A10:N365,2,FALSE)</f>
        <v>Heim</v>
      </c>
      <c r="C2" s="37"/>
      <c r="D2" s="38"/>
      <c r="E2" s="46"/>
      <c r="F2" s="47"/>
      <c r="G2" s="46"/>
      <c r="H2" s="56"/>
      <c r="I2" s="57"/>
      <c r="J2" s="56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2" s="28" customFormat="1" ht="18.5" x14ac:dyDescent="0.45">
      <c r="A3" s="31"/>
      <c r="B3" s="31"/>
      <c r="C3" s="89" t="s">
        <v>13</v>
      </c>
      <c r="D3" s="90"/>
      <c r="E3" s="64"/>
      <c r="F3" s="91" t="s">
        <v>388</v>
      </c>
      <c r="G3" s="92"/>
      <c r="H3" s="65"/>
      <c r="I3" s="93" t="s">
        <v>399</v>
      </c>
      <c r="J3" s="94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</row>
    <row r="4" spans="1:32" s="28" customFormat="1" ht="18.5" x14ac:dyDescent="0.45">
      <c r="A4" s="31"/>
      <c r="B4" s="31"/>
      <c r="C4" s="66" t="s">
        <v>393</v>
      </c>
      <c r="D4" s="67" t="s">
        <v>386</v>
      </c>
      <c r="E4" s="64"/>
      <c r="F4" s="68" t="s">
        <v>393</v>
      </c>
      <c r="G4" s="69" t="s">
        <v>386</v>
      </c>
      <c r="H4" s="65"/>
      <c r="I4" s="70" t="s">
        <v>393</v>
      </c>
      <c r="J4" s="71" t="s">
        <v>386</v>
      </c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</row>
    <row r="5" spans="1:32" s="28" customFormat="1" ht="18.5" x14ac:dyDescent="0.45">
      <c r="A5" s="31"/>
      <c r="B5" s="31"/>
      <c r="C5" s="37"/>
      <c r="D5" s="38"/>
      <c r="E5" s="46"/>
      <c r="F5" s="47"/>
      <c r="G5" s="46"/>
      <c r="H5" s="56"/>
      <c r="I5" s="57"/>
      <c r="J5" s="56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</row>
    <row r="6" spans="1:32" s="28" customFormat="1" ht="18.5" x14ac:dyDescent="0.45">
      <c r="A6" s="31"/>
      <c r="B6" s="31" t="s">
        <v>389</v>
      </c>
      <c r="C6" s="37">
        <f>D6*1000000/VLOOKUP($A$2,'Skatt 2023'!$A$10:$N$365,10,FALSE)</f>
        <v>2175.4859008456465</v>
      </c>
      <c r="D6" s="39">
        <f>VLOOKUP($A$2,'Skatt 2023'!$A$10:$N$365,4,FALSE)/1000</f>
        <v>12.7918570969724</v>
      </c>
      <c r="E6" s="46"/>
      <c r="F6" s="47">
        <v>0</v>
      </c>
      <c r="G6" s="48">
        <v>0</v>
      </c>
      <c r="H6" s="56"/>
      <c r="I6" s="57">
        <v>0</v>
      </c>
      <c r="J6" s="58">
        <v>0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</row>
    <row r="7" spans="1:32" s="28" customFormat="1" ht="18.5" x14ac:dyDescent="0.45">
      <c r="A7" s="31"/>
      <c r="B7" s="31"/>
      <c r="C7" s="37"/>
      <c r="D7" s="39"/>
      <c r="E7" s="46"/>
      <c r="F7" s="47"/>
      <c r="G7" s="48"/>
      <c r="H7" s="56"/>
      <c r="I7" s="57"/>
      <c r="J7" s="58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</row>
    <row r="8" spans="1:32" s="28" customFormat="1" ht="18.5" x14ac:dyDescent="0.45">
      <c r="A8" s="31"/>
      <c r="B8" s="31" t="s">
        <v>390</v>
      </c>
      <c r="C8" s="37">
        <f>D8*1000000/VLOOKUP($A$2,'Skatt 2023'!$A$10:$N$365,10,FALSE)</f>
        <v>543.87147521141162</v>
      </c>
      <c r="D8" s="39">
        <f>VLOOKUP($A$2,'Skatt 2023'!$A$10:$N$365,5,FALSE)/1000</f>
        <v>3.1979642742431</v>
      </c>
      <c r="E8" s="46"/>
      <c r="F8" s="47">
        <v>0</v>
      </c>
      <c r="G8" s="48">
        <v>0</v>
      </c>
      <c r="H8" s="56"/>
      <c r="I8" s="57">
        <v>0</v>
      </c>
      <c r="J8" s="58">
        <v>0</v>
      </c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</row>
    <row r="9" spans="1:32" s="28" customFormat="1" ht="18.5" x14ac:dyDescent="0.45">
      <c r="A9" s="31"/>
      <c r="B9" s="31"/>
      <c r="C9" s="37"/>
      <c r="D9" s="39"/>
      <c r="E9" s="46"/>
      <c r="F9" s="47"/>
      <c r="G9" s="48"/>
      <c r="H9" s="56"/>
      <c r="I9" s="57"/>
      <c r="J9" s="58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</row>
    <row r="10" spans="1:32" s="28" customFormat="1" ht="18.5" x14ac:dyDescent="0.45">
      <c r="A10" s="31"/>
      <c r="B10" s="31" t="s">
        <v>392</v>
      </c>
      <c r="C10" s="37">
        <f>D10*1000000/VLOOKUP($A$2,'Skatt 2023'!$A$10:$N$365,10,FALSE)</f>
        <v>2561.3945578231292</v>
      </c>
      <c r="D10" s="39">
        <f>VLOOKUP($A$2,'Skatt 2023'!$A$10:$N$365,8,FALSE)/1000</f>
        <v>15.061</v>
      </c>
      <c r="E10" s="46"/>
      <c r="F10" s="47">
        <f>G10*1000000/VLOOKUP($A$2,'Skatt 2025 basis 2023'!$A$10:$I$365,7,FALSE)</f>
        <v>1921.045918367347</v>
      </c>
      <c r="G10" s="48">
        <f>VLOOKUP($A$2,'Skatt 2025 basis 2023'!$A$10:$I$365,5,FALSE)/1000</f>
        <v>11.29575</v>
      </c>
      <c r="H10" s="56"/>
      <c r="I10" s="57">
        <f>J10*1000000/VLOOKUP($A$2,'Skatt 2026 basis 2023'!$A$10:$I$365,7,FALSE)</f>
        <v>1280.6972789115646</v>
      </c>
      <c r="J10" s="58">
        <f>VLOOKUP($A$2,'Skatt 2026 basis 2023'!$A$10:$I$365,5,FALSE)/1000</f>
        <v>7.5305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</row>
    <row r="11" spans="1:32" s="28" customFormat="1" ht="18.5" x14ac:dyDescent="0.45">
      <c r="A11" s="31"/>
      <c r="B11" s="31"/>
      <c r="C11" s="37"/>
      <c r="D11" s="39"/>
      <c r="E11" s="46"/>
      <c r="F11" s="47"/>
      <c r="G11" s="48"/>
      <c r="H11" s="56"/>
      <c r="I11" s="57"/>
      <c r="J11" s="58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</row>
    <row r="12" spans="1:32" s="28" customFormat="1" ht="18.5" x14ac:dyDescent="0.45">
      <c r="A12" s="31"/>
      <c r="B12" s="31" t="s">
        <v>391</v>
      </c>
      <c r="C12" s="37">
        <f>D12*1000000/VLOOKUP($A$2,'Skatt 2023'!$A$10:$N$365,10,FALSE)</f>
        <v>26863.693474283074</v>
      </c>
      <c r="D12" s="39">
        <f>VLOOKUP($A$2,'Skatt 2023'!$A$10:$N$365,6,FALSE)/1000</f>
        <v>157.95851762878448</v>
      </c>
      <c r="E12" s="46"/>
      <c r="F12" s="47">
        <f>G12*1000000/VLOOKUP($A$2,'Skatt 2025 basis 2023'!$A$10:$I$365,7,FALSE)</f>
        <v>30437.377755018013</v>
      </c>
      <c r="G12" s="48">
        <f>VLOOKUP($A$2,'Skatt 2025 basis 2023'!$A$10:$I$365,3,FALSE)/1000</f>
        <v>178.97178119950593</v>
      </c>
      <c r="H12" s="56"/>
      <c r="I12" s="57">
        <f>J12*1000000/VLOOKUP($A$2,'Skatt 2026 basis 2023'!$A$10:$I$365,7,FALSE)</f>
        <v>31155.235880919339</v>
      </c>
      <c r="J12" s="58">
        <f>VLOOKUP($A$2,'Skatt 2026 basis 2023'!$A$10:$I$365,3,FALSE)/1000</f>
        <v>183.1927869798057</v>
      </c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</row>
    <row r="13" spans="1:32" s="28" customFormat="1" ht="18.5" x14ac:dyDescent="0.45">
      <c r="A13" s="31"/>
      <c r="B13" s="31"/>
      <c r="C13" s="37"/>
      <c r="D13" s="39"/>
      <c r="E13" s="46"/>
      <c r="F13" s="47"/>
      <c r="G13" s="48"/>
      <c r="H13" s="56"/>
      <c r="I13" s="57"/>
      <c r="J13" s="58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</row>
    <row r="14" spans="1:32" s="28" customFormat="1" ht="18.5" x14ac:dyDescent="0.45">
      <c r="A14" s="31"/>
      <c r="B14" s="32" t="s">
        <v>6</v>
      </c>
      <c r="C14" s="40">
        <f>D14*1000000/VLOOKUP($A$2,'Skatt 2023'!$A$10:$N$365,10,FALSE)</f>
        <v>344.50017006802722</v>
      </c>
      <c r="D14" s="41">
        <f>VLOOKUP($A$2,'Skatt 2023'!$A$10:$N$365,7,FALSE)/1000</f>
        <v>2.0256609999999999</v>
      </c>
      <c r="E14" s="84"/>
      <c r="F14" s="49">
        <f>G14*1000000/VLOOKUP($A$2,'Skatt 2025 basis 2023'!$A$10:$I$365,7)</f>
        <v>344.50017006802722</v>
      </c>
      <c r="G14" s="50">
        <f>VLOOKUP($A$2,'Skatt 2025 basis 2023'!$A$10:$I$365,4)/1000</f>
        <v>2.0256609999999999</v>
      </c>
      <c r="H14" s="85"/>
      <c r="I14" s="59">
        <f>J14*1000000/VLOOKUP($A$2,'Skatt 2026 basis 2023'!$A$10:$I$365,7,FALSE)</f>
        <v>344.50017006802722</v>
      </c>
      <c r="J14" s="60">
        <f>VLOOKUP($A$2,'Skatt 2026 basis 2023'!$A$10:$I$365,4,FALSE)/1000</f>
        <v>2.0256609999999999</v>
      </c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</row>
    <row r="15" spans="1:32" s="28" customFormat="1" ht="18.5" x14ac:dyDescent="0.45">
      <c r="A15" s="31"/>
      <c r="B15" s="31" t="s">
        <v>387</v>
      </c>
      <c r="C15" s="37">
        <f>D15*1000000/VLOOKUP($A$2,'Skatt 2023'!$A$10:$N$365,10)</f>
        <v>32488.945578231291</v>
      </c>
      <c r="D15" s="39">
        <f>SUM(D6:D14)</f>
        <v>191.035</v>
      </c>
      <c r="E15" s="46"/>
      <c r="F15" s="47">
        <f>G15*1000000/VLOOKUP($A$2,'Skatt 2025 basis 2023'!$A$10:$I$365,7)</f>
        <v>32702.923843453387</v>
      </c>
      <c r="G15" s="48">
        <f>SUM(G5:G14)</f>
        <v>192.29319219950594</v>
      </c>
      <c r="H15" s="56"/>
      <c r="I15" s="57">
        <f>J15*1000000/VLOOKUP($A$2,'Skatt 2026 basis 2023'!$A$10:$I$365,7,FALSE)</f>
        <v>32780.43332989893</v>
      </c>
      <c r="J15" s="58">
        <f>SUM(J5:J14)</f>
        <v>192.74894797980571</v>
      </c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</row>
    <row r="16" spans="1:32" s="29" customFormat="1" ht="13" x14ac:dyDescent="0.3">
      <c r="A16" s="33"/>
      <c r="B16" s="34" t="s">
        <v>397</v>
      </c>
      <c r="C16" s="42">
        <f>C15/('Skatt 2023'!$I$367*1000/'Skatt 2023'!$J$367)</f>
        <v>0.84716817853284698</v>
      </c>
      <c r="D16" s="43"/>
      <c r="E16" s="51"/>
      <c r="F16" s="52">
        <f>F15/('Skatt 2023'!$I$367*1000/'Skatt 2023'!$J$367)</f>
        <v>0.85274778642616333</v>
      </c>
      <c r="G16" s="53"/>
      <c r="H16" s="61"/>
      <c r="I16" s="62">
        <f>I15/('Skatt 2023'!$I$367*1000/'Skatt 2023'!$J$367)</f>
        <v>0.85476889142918577</v>
      </c>
      <c r="J16" s="63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 s="28" customFormat="1" ht="18.5" x14ac:dyDescent="0.45">
      <c r="A17" s="31"/>
      <c r="B17" s="31"/>
      <c r="C17" s="37"/>
      <c r="D17" s="39"/>
      <c r="E17" s="46"/>
      <c r="F17" s="47"/>
      <c r="G17" s="48"/>
      <c r="H17" s="56"/>
      <c r="I17" s="57"/>
      <c r="J17" s="58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</row>
    <row r="18" spans="1:32" s="28" customFormat="1" ht="37" x14ac:dyDescent="0.45">
      <c r="A18" s="31"/>
      <c r="B18" s="86" t="s">
        <v>400</v>
      </c>
      <c r="C18" s="40"/>
      <c r="D18" s="41"/>
      <c r="E18" s="84"/>
      <c r="F18" s="49"/>
      <c r="G18" s="50">
        <f>VLOOKUP($A$2,'2025 endret skattenivå og innb'!$A$10:$E$365,3)/1000-G12-G10</f>
        <v>17.62473426785607</v>
      </c>
      <c r="H18" s="85"/>
      <c r="I18" s="59"/>
      <c r="J18" s="60">
        <f>VLOOKUP($A$2,'2026 endret skattenivå og innb'!$A$10:$E$365,3)/1000-J12-J10</f>
        <v>17.661925930362276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 s="28" customFormat="1" ht="19" thickBot="1" x14ac:dyDescent="0.5">
      <c r="A19" s="31"/>
      <c r="B19" s="75" t="s">
        <v>394</v>
      </c>
      <c r="C19" s="76"/>
      <c r="D19" s="77"/>
      <c r="E19" s="78"/>
      <c r="F19" s="79">
        <f>+G19*1000000/VLOOKUP($A$2,'2025 endret skattenivå og innb'!$A$10:$E$365,5)</f>
        <v>34000.312029051187</v>
      </c>
      <c r="G19" s="80">
        <f>SUM(G15:G18)</f>
        <v>209.91792646736201</v>
      </c>
      <c r="H19" s="81"/>
      <c r="I19" s="82">
        <f>+J19*1000000/VLOOKUP($A$2,'2025 endret skattenivå og innb'!$A$10:$E$365,5)</f>
        <v>34080.154504400387</v>
      </c>
      <c r="J19" s="83">
        <f>+J15+J18</f>
        <v>210.41087391016799</v>
      </c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</row>
    <row r="20" spans="1:32" s="29" customFormat="1" ht="13.5" thickTop="1" x14ac:dyDescent="0.3">
      <c r="A20" s="33"/>
      <c r="B20" s="34" t="s">
        <v>398</v>
      </c>
      <c r="C20" s="42"/>
      <c r="D20" s="43"/>
      <c r="E20" s="51"/>
      <c r="F20" s="52">
        <f>F19/(('2025 endret skattenivå og innb'!C367+'2025 endret skattenivå og innb'!D367)*1000/'2025 endret skattenivå og innb'!E367)</f>
        <v>0.85225838662033215</v>
      </c>
      <c r="G20" s="53"/>
      <c r="H20" s="61"/>
      <c r="I20" s="62">
        <f>I19/(('2026 endret skattenivå og innb'!C367+'2026 endret skattenivå og innb'!D367)*1000/'2026 endret skattenivå og innb'!E367)</f>
        <v>0.85425973352464002</v>
      </c>
      <c r="J20" s="63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</row>
    <row r="21" spans="1:32" s="28" customFormat="1" ht="18.5" x14ac:dyDescent="0.45">
      <c r="A21" s="31"/>
      <c r="B21" s="31"/>
      <c r="C21" s="37"/>
      <c r="D21" s="38"/>
      <c r="E21" s="46"/>
      <c r="F21" s="47"/>
      <c r="G21" s="46"/>
      <c r="H21" s="56"/>
      <c r="I21" s="57"/>
      <c r="J21" s="56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</row>
    <row r="22" spans="1:32" s="28" customFormat="1" ht="18.5" x14ac:dyDescent="0.45">
      <c r="A22" s="31"/>
      <c r="B22" s="31"/>
      <c r="C22" s="37"/>
      <c r="D22" s="38"/>
      <c r="E22" s="46"/>
      <c r="F22" s="47"/>
      <c r="G22" s="46"/>
      <c r="H22" s="56"/>
      <c r="I22" s="57"/>
      <c r="J22" s="56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</row>
    <row r="23" spans="1:32" s="28" customFormat="1" ht="18.5" x14ac:dyDescent="0.45">
      <c r="A23" s="31"/>
      <c r="B23" s="31"/>
      <c r="C23" s="37"/>
      <c r="D23" s="38"/>
      <c r="E23" s="46"/>
      <c r="F23" s="47"/>
      <c r="G23" s="46"/>
      <c r="H23" s="56"/>
      <c r="I23" s="57"/>
      <c r="J23" s="56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</row>
    <row r="24" spans="1:32" ht="18.5" x14ac:dyDescent="0.45">
      <c r="A24" s="31"/>
      <c r="B24" s="31"/>
      <c r="C24" s="37"/>
      <c r="D24" s="38"/>
      <c r="E24" s="46"/>
      <c r="F24" s="47"/>
      <c r="G24" s="46"/>
      <c r="H24" s="56"/>
      <c r="I24" s="57"/>
      <c r="J24" s="56"/>
    </row>
    <row r="25" spans="1:32" ht="18.5" x14ac:dyDescent="0.45">
      <c r="A25" s="31"/>
      <c r="B25" s="31"/>
      <c r="C25" s="37"/>
      <c r="D25" s="38"/>
      <c r="E25" s="46"/>
      <c r="F25" s="47"/>
      <c r="G25" s="46"/>
      <c r="H25" s="56"/>
      <c r="I25" s="57"/>
      <c r="J25" s="56"/>
    </row>
    <row r="26" spans="1:32" ht="18.5" x14ac:dyDescent="0.45">
      <c r="A26" s="31"/>
      <c r="B26" s="31"/>
      <c r="C26" s="37"/>
      <c r="D26" s="38"/>
      <c r="E26" s="46"/>
      <c r="F26" s="47"/>
      <c r="G26" s="46"/>
      <c r="H26" s="56"/>
      <c r="I26" s="57"/>
      <c r="J26" s="56"/>
    </row>
    <row r="27" spans="1:32" ht="18.5" x14ac:dyDescent="0.45">
      <c r="A27" s="31"/>
      <c r="B27" s="31"/>
      <c r="C27" s="37"/>
      <c r="D27" s="38"/>
      <c r="E27" s="46"/>
      <c r="F27" s="47"/>
      <c r="G27" s="46"/>
      <c r="H27" s="56"/>
      <c r="I27" s="57"/>
      <c r="J27" s="56"/>
    </row>
    <row r="28" spans="1:32" ht="18.5" x14ac:dyDescent="0.45">
      <c r="A28" s="31"/>
      <c r="B28" s="31"/>
      <c r="C28" s="37"/>
      <c r="D28" s="38"/>
      <c r="E28" s="46"/>
      <c r="F28" s="47"/>
      <c r="G28" s="46"/>
      <c r="H28" s="56"/>
      <c r="I28" s="57"/>
      <c r="J28" s="56"/>
    </row>
    <row r="29" spans="1:32" ht="18.5" x14ac:dyDescent="0.45">
      <c r="A29" s="31"/>
      <c r="B29" s="31"/>
      <c r="C29" s="37"/>
      <c r="D29" s="38"/>
      <c r="E29" s="46"/>
      <c r="F29" s="47"/>
      <c r="G29" s="46"/>
      <c r="H29" s="56"/>
      <c r="I29" s="57"/>
      <c r="J29" s="56"/>
    </row>
    <row r="30" spans="1:32" ht="18.5" x14ac:dyDescent="0.45">
      <c r="A30" s="31"/>
      <c r="B30" s="31"/>
      <c r="C30" s="37"/>
      <c r="D30" s="38"/>
      <c r="E30" s="46"/>
      <c r="F30" s="47"/>
      <c r="G30" s="46"/>
      <c r="H30" s="56"/>
      <c r="I30" s="57"/>
      <c r="J30" s="56"/>
    </row>
    <row r="31" spans="1:32" ht="18.5" x14ac:dyDescent="0.45">
      <c r="A31" s="31"/>
      <c r="B31" s="31"/>
      <c r="C31" s="37"/>
      <c r="D31" s="38"/>
      <c r="E31" s="46"/>
      <c r="F31" s="47"/>
      <c r="G31" s="46"/>
      <c r="H31" s="56"/>
      <c r="I31" s="57"/>
      <c r="J31" s="56"/>
    </row>
  </sheetData>
  <sheetProtection sheet="1" objects="1" scenarios="1"/>
  <mergeCells count="3">
    <mergeCell ref="C3:D3"/>
    <mergeCell ref="F3:G3"/>
    <mergeCell ref="I3:J3"/>
  </mergeCells>
  <pageMargins left="0.7" right="0.7" top="0.75" bottom="0.75" header="0.3" footer="0.3"/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3EA9B-ED65-44C8-ACCC-0136DCE97500}">
  <dimension ref="A1:N373"/>
  <sheetViews>
    <sheetView topLeftCell="G1" workbookViewId="0">
      <pane ySplit="8" topLeftCell="A366" activePane="bottomLeft" state="frozen"/>
      <selection activeCell="H366" sqref="H366"/>
      <selection pane="bottomLeft" activeCell="H366" sqref="H366"/>
    </sheetView>
  </sheetViews>
  <sheetFormatPr baseColWidth="10" defaultColWidth="10.7265625" defaultRowHeight="14.5" x14ac:dyDescent="0.35"/>
  <cols>
    <col min="1" max="1" width="8.453125" customWidth="1"/>
    <col min="2" max="8" width="12.54296875" customWidth="1"/>
    <col min="9" max="9" width="20" customWidth="1"/>
    <col min="10" max="10" width="19.54296875" customWidth="1"/>
    <col min="11" max="11" width="18.453125" customWidth="1"/>
    <col min="12" max="12" width="19.08984375" customWidth="1"/>
    <col min="13" max="13" width="16.54296875" customWidth="1"/>
    <col min="14" max="14" width="18.453125" customWidth="1"/>
  </cols>
  <sheetData>
    <row r="1" spans="1:14" ht="18" x14ac:dyDescent="0.4">
      <c r="A1" s="1" t="s">
        <v>0</v>
      </c>
      <c r="J1" s="3"/>
      <c r="M1" s="3"/>
    </row>
    <row r="2" spans="1:14" x14ac:dyDescent="0.35">
      <c r="A2" s="2"/>
      <c r="B2" s="3"/>
      <c r="C2" s="4">
        <v>190683667.74999988</v>
      </c>
      <c r="D2" s="4"/>
      <c r="E2" s="4"/>
      <c r="F2" s="4"/>
      <c r="G2" s="4">
        <v>210502833.99999988</v>
      </c>
      <c r="H2" s="3">
        <v>184189979.74999985</v>
      </c>
      <c r="I2" s="4"/>
      <c r="J2" s="3"/>
      <c r="M2" s="3"/>
    </row>
    <row r="3" spans="1:14" x14ac:dyDescent="0.35">
      <c r="I3" s="5"/>
      <c r="J3" s="3"/>
      <c r="M3" s="3"/>
    </row>
    <row r="4" spans="1:14" x14ac:dyDescent="0.35">
      <c r="A4" s="3"/>
      <c r="B4" s="3"/>
      <c r="C4" s="3"/>
      <c r="D4" s="3"/>
      <c r="E4" s="3"/>
      <c r="F4" s="3"/>
      <c r="G4" s="4"/>
      <c r="H4" s="3"/>
      <c r="I4" s="3"/>
      <c r="J4" s="3"/>
      <c r="K4" s="24"/>
      <c r="M4" s="3"/>
    </row>
    <row r="5" spans="1:14" x14ac:dyDescent="0.35">
      <c r="A5" s="6" t="s">
        <v>1</v>
      </c>
      <c r="B5" s="6" t="s">
        <v>2</v>
      </c>
      <c r="C5" s="6" t="s">
        <v>3</v>
      </c>
      <c r="D5" s="6" t="s">
        <v>4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20" t="s">
        <v>376</v>
      </c>
      <c r="K5" s="20" t="s">
        <v>5</v>
      </c>
      <c r="L5" s="20" t="s">
        <v>5</v>
      </c>
      <c r="M5" s="20" t="s">
        <v>381</v>
      </c>
      <c r="N5" s="20" t="s">
        <v>381</v>
      </c>
    </row>
    <row r="6" spans="1:14" x14ac:dyDescent="0.35">
      <c r="A6" s="7"/>
      <c r="B6" s="7"/>
      <c r="C6" s="8" t="s">
        <v>9</v>
      </c>
      <c r="D6" s="8" t="s">
        <v>10</v>
      </c>
      <c r="E6" s="8" t="s">
        <v>11</v>
      </c>
      <c r="F6" s="8" t="s">
        <v>12</v>
      </c>
      <c r="G6" s="8" t="s">
        <v>13</v>
      </c>
      <c r="H6" s="7" t="s">
        <v>14</v>
      </c>
      <c r="I6" s="7" t="s">
        <v>15</v>
      </c>
      <c r="J6" s="21">
        <v>44927</v>
      </c>
      <c r="K6" s="21" t="s">
        <v>377</v>
      </c>
      <c r="L6" s="21" t="s">
        <v>377</v>
      </c>
      <c r="M6" s="21" t="s">
        <v>379</v>
      </c>
      <c r="N6" s="21" t="s">
        <v>379</v>
      </c>
    </row>
    <row r="7" spans="1:14" x14ac:dyDescent="0.35">
      <c r="A7" s="7"/>
      <c r="B7" s="7"/>
      <c r="C7" s="7" t="s">
        <v>16</v>
      </c>
      <c r="D7" s="7" t="s">
        <v>16</v>
      </c>
      <c r="E7" s="7" t="s">
        <v>17</v>
      </c>
      <c r="F7" s="7"/>
      <c r="G7" s="7"/>
      <c r="H7" s="7"/>
      <c r="I7" s="7" t="s">
        <v>18</v>
      </c>
      <c r="J7" s="22"/>
      <c r="K7" s="22" t="s">
        <v>379</v>
      </c>
      <c r="L7" s="22" t="s">
        <v>378</v>
      </c>
      <c r="M7" s="22"/>
      <c r="N7" s="22"/>
    </row>
    <row r="8" spans="1:14" x14ac:dyDescent="0.35">
      <c r="A8" s="9"/>
      <c r="B8" s="9"/>
      <c r="C8" s="9"/>
      <c r="D8" s="9"/>
      <c r="E8" s="9"/>
      <c r="F8" s="9"/>
      <c r="G8" s="9"/>
      <c r="H8" s="9"/>
      <c r="I8" s="9" t="s">
        <v>19</v>
      </c>
      <c r="J8" s="23"/>
      <c r="K8" s="23"/>
      <c r="L8" s="23" t="s">
        <v>380</v>
      </c>
      <c r="M8" s="23"/>
      <c r="N8" s="23" t="s">
        <v>380</v>
      </c>
    </row>
    <row r="9" spans="1:14" x14ac:dyDescent="0.35">
      <c r="H9" s="5"/>
    </row>
    <row r="10" spans="1:14" x14ac:dyDescent="0.35">
      <c r="A10" s="10">
        <v>301</v>
      </c>
      <c r="B10" s="11" t="s">
        <v>20</v>
      </c>
      <c r="C10" s="12">
        <v>32993329</v>
      </c>
      <c r="D10" s="12">
        <v>3508382.3227061145</v>
      </c>
      <c r="E10" s="12">
        <v>877095.58067652863</v>
      </c>
      <c r="F10" s="12">
        <v>28607851.096617356</v>
      </c>
      <c r="G10" s="12">
        <v>0</v>
      </c>
      <c r="H10" s="12">
        <v>5436326</v>
      </c>
      <c r="I10" s="13">
        <v>36490805.629284993</v>
      </c>
      <c r="J10" s="12">
        <v>709037</v>
      </c>
      <c r="K10" s="12">
        <f>+F10*1000/J10</f>
        <v>40347.472835151559</v>
      </c>
      <c r="L10" s="26">
        <f>+K10/$K$367</f>
        <v>1.2849045527184513</v>
      </c>
      <c r="M10" s="12">
        <f>+H10*1000/J10</f>
        <v>7667.1964932718602</v>
      </c>
      <c r="N10" s="26">
        <f>+M10/$M$367</f>
        <v>2.2843267983601825</v>
      </c>
    </row>
    <row r="11" spans="1:14" x14ac:dyDescent="0.35">
      <c r="A11" s="10">
        <v>1101</v>
      </c>
      <c r="B11" s="11" t="s">
        <v>21</v>
      </c>
      <c r="C11" s="12">
        <v>472340.0959999999</v>
      </c>
      <c r="D11" s="12">
        <v>25013.898253831801</v>
      </c>
      <c r="E11" s="12">
        <v>6253.4745634579504</v>
      </c>
      <c r="F11" s="12">
        <v>441072.72318271018</v>
      </c>
      <c r="G11" s="12">
        <v>750.904</v>
      </c>
      <c r="H11" s="12">
        <v>55232</v>
      </c>
      <c r="I11" s="13">
        <v>541923.64874348231</v>
      </c>
      <c r="J11" s="12">
        <v>15011</v>
      </c>
      <c r="K11" s="12">
        <f t="shared" ref="K11:K74" si="0">+F11*1000/J11</f>
        <v>29383.300458511105</v>
      </c>
      <c r="L11" s="26">
        <f t="shared" ref="L11:L74" si="1">+K11/$K$367</f>
        <v>0.93573980921408195</v>
      </c>
      <c r="M11" s="12">
        <f t="shared" ref="M11:M74" si="2">+H11*1000/J11</f>
        <v>3679.4350809406437</v>
      </c>
      <c r="N11" s="26">
        <f t="shared" ref="N11:N74" si="3">+M11/$M$367</f>
        <v>1.0962327841206219</v>
      </c>
    </row>
    <row r="12" spans="1:14" x14ac:dyDescent="0.35">
      <c r="A12" s="10">
        <v>1103</v>
      </c>
      <c r="B12" s="11" t="s">
        <v>22</v>
      </c>
      <c r="C12" s="12">
        <v>6489095.9999999972</v>
      </c>
      <c r="D12" s="12">
        <v>541134.75584439479</v>
      </c>
      <c r="E12" s="12">
        <v>135283.6889610987</v>
      </c>
      <c r="F12" s="12">
        <v>5812677.5551945036</v>
      </c>
      <c r="G12" s="12">
        <v>0</v>
      </c>
      <c r="H12" s="12">
        <v>682817</v>
      </c>
      <c r="I12" s="13">
        <v>7098052.344826743</v>
      </c>
      <c r="J12" s="12">
        <v>146011</v>
      </c>
      <c r="K12" s="12">
        <f t="shared" si="0"/>
        <v>39809.860594027188</v>
      </c>
      <c r="L12" s="26">
        <f t="shared" si="1"/>
        <v>1.2677837675074366</v>
      </c>
      <c r="M12" s="12">
        <f t="shared" si="2"/>
        <v>4676.4764298580239</v>
      </c>
      <c r="N12" s="26">
        <f t="shared" si="3"/>
        <v>1.3932863778825366</v>
      </c>
    </row>
    <row r="13" spans="1:14" x14ac:dyDescent="0.35">
      <c r="A13" s="10">
        <v>1106</v>
      </c>
      <c r="B13" s="11" t="s">
        <v>23</v>
      </c>
      <c r="C13" s="12">
        <v>1372023.9999999998</v>
      </c>
      <c r="D13" s="12">
        <v>96669.1225666424</v>
      </c>
      <c r="E13" s="12">
        <v>24167.2806416606</v>
      </c>
      <c r="F13" s="12">
        <v>1251187.5967916967</v>
      </c>
      <c r="G13" s="12">
        <v>0</v>
      </c>
      <c r="H13" s="12">
        <v>84136</v>
      </c>
      <c r="I13" s="13">
        <v>1480735.4152412519</v>
      </c>
      <c r="J13" s="12">
        <v>37855</v>
      </c>
      <c r="K13" s="12">
        <f t="shared" si="0"/>
        <v>33052.109279928591</v>
      </c>
      <c r="L13" s="26">
        <f t="shared" si="1"/>
        <v>1.0525765979010291</v>
      </c>
      <c r="M13" s="12">
        <f t="shared" si="2"/>
        <v>2222.5861841236297</v>
      </c>
      <c r="N13" s="26">
        <f t="shared" si="3"/>
        <v>0.66218639192486961</v>
      </c>
    </row>
    <row r="14" spans="1:14" x14ac:dyDescent="0.35">
      <c r="A14" s="10">
        <v>1108</v>
      </c>
      <c r="B14" s="11" t="s">
        <v>24</v>
      </c>
      <c r="C14" s="12">
        <v>2929144.1399999997</v>
      </c>
      <c r="D14" s="12">
        <v>168177.22329738259</v>
      </c>
      <c r="E14" s="12">
        <v>42044.305824345647</v>
      </c>
      <c r="F14" s="12">
        <v>2718922.6108782715</v>
      </c>
      <c r="G14" s="12">
        <v>19659.86</v>
      </c>
      <c r="H14" s="12">
        <v>183688</v>
      </c>
      <c r="I14" s="13">
        <v>3238047.46823812</v>
      </c>
      <c r="J14" s="12">
        <v>82548</v>
      </c>
      <c r="K14" s="12">
        <f t="shared" si="0"/>
        <v>32937.474086328824</v>
      </c>
      <c r="L14" s="26">
        <f t="shared" si="1"/>
        <v>1.0489259285577492</v>
      </c>
      <c r="M14" s="12">
        <f t="shared" si="2"/>
        <v>2225.2265348645637</v>
      </c>
      <c r="N14" s="26">
        <f t="shared" si="3"/>
        <v>0.66297304503332699</v>
      </c>
    </row>
    <row r="15" spans="1:14" x14ac:dyDescent="0.35">
      <c r="A15" s="10">
        <v>1111</v>
      </c>
      <c r="B15" s="11" t="s">
        <v>25</v>
      </c>
      <c r="C15" s="12">
        <v>102631.34299999998</v>
      </c>
      <c r="D15" s="12">
        <v>7523.9206829806008</v>
      </c>
      <c r="E15" s="12">
        <v>1880.9801707451502</v>
      </c>
      <c r="F15" s="12">
        <v>93226.442146274218</v>
      </c>
      <c r="G15" s="12">
        <v>371.65699999999998</v>
      </c>
      <c r="H15" s="12">
        <v>5506</v>
      </c>
      <c r="I15" s="13">
        <v>110129.53751584078</v>
      </c>
      <c r="J15" s="12">
        <v>3324</v>
      </c>
      <c r="K15" s="12">
        <f t="shared" si="0"/>
        <v>28046.462739553015</v>
      </c>
      <c r="L15" s="26">
        <f t="shared" si="1"/>
        <v>0.89316691057547137</v>
      </c>
      <c r="M15" s="12">
        <f t="shared" si="2"/>
        <v>1656.4380264741276</v>
      </c>
      <c r="N15" s="26">
        <f t="shared" si="3"/>
        <v>0.49351099544900334</v>
      </c>
    </row>
    <row r="16" spans="1:14" x14ac:dyDescent="0.35">
      <c r="A16" s="10">
        <v>1112</v>
      </c>
      <c r="B16" s="11" t="s">
        <v>26</v>
      </c>
      <c r="C16" s="12">
        <v>99668.70299999998</v>
      </c>
      <c r="D16" s="12">
        <v>15332.130535793</v>
      </c>
      <c r="E16" s="12">
        <v>3833.0326339482499</v>
      </c>
      <c r="F16" s="12">
        <v>80503.539830258727</v>
      </c>
      <c r="G16" s="12">
        <v>1221.297</v>
      </c>
      <c r="H16" s="12">
        <v>7766</v>
      </c>
      <c r="I16" s="13">
        <v>98258.744124171179</v>
      </c>
      <c r="J16" s="12">
        <v>3206</v>
      </c>
      <c r="K16" s="12">
        <f t="shared" si="0"/>
        <v>25110.274432395112</v>
      </c>
      <c r="L16" s="26">
        <f t="shared" si="1"/>
        <v>0.79966113540783812</v>
      </c>
      <c r="M16" s="12">
        <f t="shared" si="2"/>
        <v>2422.3331253898941</v>
      </c>
      <c r="N16" s="26">
        <f t="shared" si="3"/>
        <v>0.72169801279247203</v>
      </c>
    </row>
    <row r="17" spans="1:14" x14ac:dyDescent="0.35">
      <c r="A17" s="10">
        <v>1114</v>
      </c>
      <c r="B17" s="11" t="s">
        <v>27</v>
      </c>
      <c r="C17" s="12">
        <v>87449.570999999996</v>
      </c>
      <c r="D17" s="12">
        <v>3036.7893407492006</v>
      </c>
      <c r="E17" s="12">
        <v>759.19733518730015</v>
      </c>
      <c r="F17" s="12">
        <v>83653.5843240635</v>
      </c>
      <c r="G17" s="12">
        <v>0.42899999999999999</v>
      </c>
      <c r="H17" s="12">
        <v>6782</v>
      </c>
      <c r="I17" s="13">
        <v>99868.971873973278</v>
      </c>
      <c r="J17" s="12">
        <v>2848</v>
      </c>
      <c r="K17" s="12">
        <f t="shared" si="0"/>
        <v>29372.747304797576</v>
      </c>
      <c r="L17" s="26">
        <f t="shared" si="1"/>
        <v>0.93540373376005159</v>
      </c>
      <c r="M17" s="12">
        <f t="shared" si="2"/>
        <v>2381.3202247191011</v>
      </c>
      <c r="N17" s="26">
        <f t="shared" si="3"/>
        <v>0.70947883096206121</v>
      </c>
    </row>
    <row r="18" spans="1:14" x14ac:dyDescent="0.35">
      <c r="A18" s="10">
        <v>1119</v>
      </c>
      <c r="B18" s="11" t="s">
        <v>28</v>
      </c>
      <c r="C18" s="12">
        <v>576924.99999999977</v>
      </c>
      <c r="D18" s="12">
        <v>35439.1871628718</v>
      </c>
      <c r="E18" s="12">
        <v>8859.79679071795</v>
      </c>
      <c r="F18" s="12">
        <v>532626.01604640996</v>
      </c>
      <c r="G18" s="12">
        <v>0</v>
      </c>
      <c r="H18" s="12">
        <v>35854</v>
      </c>
      <c r="I18" s="13">
        <v>630371.89648312156</v>
      </c>
      <c r="J18" s="12">
        <v>19649</v>
      </c>
      <c r="K18" s="12">
        <f t="shared" si="0"/>
        <v>27107.029164151354</v>
      </c>
      <c r="L18" s="26">
        <f t="shared" si="1"/>
        <v>0.86324973378122793</v>
      </c>
      <c r="M18" s="12">
        <f t="shared" si="2"/>
        <v>1824.7239045244032</v>
      </c>
      <c r="N18" s="26">
        <f t="shared" si="3"/>
        <v>0.54364926193965024</v>
      </c>
    </row>
    <row r="19" spans="1:14" x14ac:dyDescent="0.35">
      <c r="A19" s="10">
        <v>1120</v>
      </c>
      <c r="B19" s="11" t="s">
        <v>29</v>
      </c>
      <c r="C19" s="12">
        <v>677226.99999999988</v>
      </c>
      <c r="D19" s="12">
        <v>45346.428513494997</v>
      </c>
      <c r="E19" s="12">
        <v>11336.607128373749</v>
      </c>
      <c r="F19" s="12">
        <v>620543.96435813117</v>
      </c>
      <c r="G19" s="12">
        <v>0</v>
      </c>
      <c r="H19" s="12">
        <v>48817</v>
      </c>
      <c r="I19" s="13">
        <v>739707.84281909873</v>
      </c>
      <c r="J19" s="12">
        <v>20615</v>
      </c>
      <c r="K19" s="12">
        <f t="shared" si="0"/>
        <v>30101.574793021158</v>
      </c>
      <c r="L19" s="26">
        <f t="shared" si="1"/>
        <v>0.95861395467254851</v>
      </c>
      <c r="M19" s="12">
        <f t="shared" si="2"/>
        <v>2368.0329856900316</v>
      </c>
      <c r="N19" s="26">
        <f t="shared" si="3"/>
        <v>0.70552009634283563</v>
      </c>
    </row>
    <row r="20" spans="1:14" x14ac:dyDescent="0.35">
      <c r="A20" s="10">
        <v>1121</v>
      </c>
      <c r="B20" s="11" t="s">
        <v>30</v>
      </c>
      <c r="C20" s="12">
        <v>702187</v>
      </c>
      <c r="D20" s="12">
        <v>51801.6426174882</v>
      </c>
      <c r="E20" s="12">
        <v>12950.41065437205</v>
      </c>
      <c r="F20" s="12">
        <v>637434.94672813977</v>
      </c>
      <c r="G20" s="12">
        <v>0</v>
      </c>
      <c r="H20" s="12">
        <v>43657</v>
      </c>
      <c r="I20" s="13">
        <v>754975.83706182905</v>
      </c>
      <c r="J20" s="12">
        <v>19781</v>
      </c>
      <c r="K20" s="12">
        <f t="shared" si="0"/>
        <v>32224.606780655162</v>
      </c>
      <c r="L20" s="26">
        <f t="shared" si="1"/>
        <v>1.0262239751965907</v>
      </c>
      <c r="M20" s="12">
        <f t="shared" si="2"/>
        <v>2207.0168343359792</v>
      </c>
      <c r="N20" s="26">
        <f t="shared" si="3"/>
        <v>0.65754773645488362</v>
      </c>
    </row>
    <row r="21" spans="1:14" x14ac:dyDescent="0.35">
      <c r="A21" s="10">
        <v>1122</v>
      </c>
      <c r="B21" s="11" t="s">
        <v>31</v>
      </c>
      <c r="C21" s="12">
        <v>374522.97499999986</v>
      </c>
      <c r="D21" s="12">
        <v>27083.890713630401</v>
      </c>
      <c r="E21" s="12">
        <v>6770.9726784076001</v>
      </c>
      <c r="F21" s="12">
        <v>340668.11160796182</v>
      </c>
      <c r="G21" s="12">
        <v>2885.0250000000001</v>
      </c>
      <c r="H21" s="12">
        <v>19247</v>
      </c>
      <c r="I21" s="13">
        <v>403307.55601281306</v>
      </c>
      <c r="J21" s="12">
        <v>12302</v>
      </c>
      <c r="K21" s="12">
        <f t="shared" si="0"/>
        <v>27692.0916605399</v>
      </c>
      <c r="L21" s="26">
        <f t="shared" si="1"/>
        <v>0.88188161856632719</v>
      </c>
      <c r="M21" s="12">
        <f t="shared" si="2"/>
        <v>1564.5423508372623</v>
      </c>
      <c r="N21" s="26">
        <f t="shared" si="3"/>
        <v>0.46613205000330937</v>
      </c>
    </row>
    <row r="22" spans="1:14" x14ac:dyDescent="0.35">
      <c r="A22" s="10">
        <v>1124</v>
      </c>
      <c r="B22" s="11" t="s">
        <v>32</v>
      </c>
      <c r="C22" s="12">
        <v>1258669.9999999998</v>
      </c>
      <c r="D22" s="12">
        <v>109718.78343818881</v>
      </c>
      <c r="E22" s="12">
        <v>27429.695859547202</v>
      </c>
      <c r="F22" s="12">
        <v>1121521.5207022638</v>
      </c>
      <c r="G22" s="12">
        <v>0</v>
      </c>
      <c r="H22" s="12">
        <v>110416</v>
      </c>
      <c r="I22" s="13">
        <v>1353529.8265965558</v>
      </c>
      <c r="J22" s="12">
        <v>28315</v>
      </c>
      <c r="K22" s="12">
        <f t="shared" si="0"/>
        <v>39608.741681167718</v>
      </c>
      <c r="L22" s="26">
        <f t="shared" si="1"/>
        <v>1.2613789399281048</v>
      </c>
      <c r="M22" s="12">
        <f t="shared" si="2"/>
        <v>3899.5585378774499</v>
      </c>
      <c r="N22" s="26">
        <f t="shared" si="3"/>
        <v>1.1618152838086993</v>
      </c>
    </row>
    <row r="23" spans="1:14" x14ac:dyDescent="0.35">
      <c r="A23" s="10">
        <v>1127</v>
      </c>
      <c r="B23" s="11" t="s">
        <v>33</v>
      </c>
      <c r="C23" s="12">
        <v>437039.99999999988</v>
      </c>
      <c r="D23" s="12">
        <v>28831.710482394195</v>
      </c>
      <c r="E23" s="12">
        <v>7207.9276205985489</v>
      </c>
      <c r="F23" s="12">
        <v>401000.36189700715</v>
      </c>
      <c r="G23" s="12">
        <v>0</v>
      </c>
      <c r="H23" s="12">
        <v>34995</v>
      </c>
      <c r="I23" s="13">
        <v>480591.79658846563</v>
      </c>
      <c r="J23" s="12">
        <v>11671</v>
      </c>
      <c r="K23" s="12">
        <f t="shared" si="0"/>
        <v>34358.69778913608</v>
      </c>
      <c r="L23" s="26">
        <f t="shared" si="1"/>
        <v>1.0941861810060129</v>
      </c>
      <c r="M23" s="12">
        <f t="shared" si="2"/>
        <v>2998.4577157055951</v>
      </c>
      <c r="N23" s="26">
        <f t="shared" si="3"/>
        <v>0.89334573852994426</v>
      </c>
    </row>
    <row r="24" spans="1:14" x14ac:dyDescent="0.35">
      <c r="A24" s="10">
        <v>1130</v>
      </c>
      <c r="B24" s="11" t="s">
        <v>34</v>
      </c>
      <c r="C24" s="12">
        <v>415490.33899999992</v>
      </c>
      <c r="D24" s="12">
        <v>31733.045889142199</v>
      </c>
      <c r="E24" s="12">
        <v>7933.2614722855496</v>
      </c>
      <c r="F24" s="12">
        <v>375824.03163857217</v>
      </c>
      <c r="G24" s="12">
        <v>925.66099999999994</v>
      </c>
      <c r="H24" s="12">
        <v>23796</v>
      </c>
      <c r="I24" s="13">
        <v>444592.66342624294</v>
      </c>
      <c r="J24" s="12">
        <v>13474</v>
      </c>
      <c r="K24" s="12">
        <f t="shared" si="0"/>
        <v>27892.536116860039</v>
      </c>
      <c r="L24" s="26">
        <f t="shared" si="1"/>
        <v>0.88826496742054672</v>
      </c>
      <c r="M24" s="12">
        <f t="shared" si="2"/>
        <v>1766.0679827816537</v>
      </c>
      <c r="N24" s="26">
        <f t="shared" si="3"/>
        <v>0.52617360521987544</v>
      </c>
    </row>
    <row r="25" spans="1:14" x14ac:dyDescent="0.35">
      <c r="A25" s="10">
        <v>1133</v>
      </c>
      <c r="B25" s="11" t="s">
        <v>35</v>
      </c>
      <c r="C25" s="12">
        <v>83030.722999999984</v>
      </c>
      <c r="D25" s="12">
        <v>3339.4526206015998</v>
      </c>
      <c r="E25" s="12">
        <v>834.86315515039996</v>
      </c>
      <c r="F25" s="12">
        <v>78856.407224247989</v>
      </c>
      <c r="G25" s="12">
        <v>22266.276999999998</v>
      </c>
      <c r="H25" s="12">
        <v>7789</v>
      </c>
      <c r="I25" s="13">
        <v>117454.7230299294</v>
      </c>
      <c r="J25" s="12">
        <v>2619</v>
      </c>
      <c r="K25" s="12">
        <f t="shared" si="0"/>
        <v>30109.357473939668</v>
      </c>
      <c r="L25" s="26">
        <f t="shared" si="1"/>
        <v>0.95886180172322755</v>
      </c>
      <c r="M25" s="12">
        <f t="shared" si="2"/>
        <v>2974.0358915616648</v>
      </c>
      <c r="N25" s="26">
        <f t="shared" si="3"/>
        <v>0.88606962040700654</v>
      </c>
    </row>
    <row r="26" spans="1:14" x14ac:dyDescent="0.35">
      <c r="A26" s="10">
        <v>1134</v>
      </c>
      <c r="B26" s="11" t="s">
        <v>36</v>
      </c>
      <c r="C26" s="12">
        <v>118069.49999999997</v>
      </c>
      <c r="D26" s="12">
        <v>6390.5734717105997</v>
      </c>
      <c r="E26" s="12">
        <v>1597.6433679276499</v>
      </c>
      <c r="F26" s="12">
        <v>110081.28316036172</v>
      </c>
      <c r="G26" s="12">
        <v>52112.5</v>
      </c>
      <c r="H26" s="12">
        <v>8780</v>
      </c>
      <c r="I26" s="13">
        <v>183422.92550846882</v>
      </c>
      <c r="J26" s="12">
        <v>3815</v>
      </c>
      <c r="K26" s="12">
        <f t="shared" si="0"/>
        <v>28854.857971261263</v>
      </c>
      <c r="L26" s="26">
        <f t="shared" si="1"/>
        <v>0.91891104374241583</v>
      </c>
      <c r="M26" s="12">
        <f t="shared" si="2"/>
        <v>2301.4416775884665</v>
      </c>
      <c r="N26" s="26">
        <f t="shared" si="3"/>
        <v>0.68568020965573295</v>
      </c>
    </row>
    <row r="27" spans="1:14" x14ac:dyDescent="0.35">
      <c r="A27" s="10">
        <v>1135</v>
      </c>
      <c r="B27" s="11" t="s">
        <v>37</v>
      </c>
      <c r="C27" s="12">
        <v>133805.69099999993</v>
      </c>
      <c r="D27" s="12">
        <v>3610.7630003036002</v>
      </c>
      <c r="E27" s="12">
        <v>902.69075007590004</v>
      </c>
      <c r="F27" s="12">
        <v>129292.23724962043</v>
      </c>
      <c r="G27" s="12">
        <v>17997.309000000001</v>
      </c>
      <c r="H27" s="12">
        <v>6801</v>
      </c>
      <c r="I27" s="13">
        <v>169590.07692469205</v>
      </c>
      <c r="J27" s="12">
        <v>4543</v>
      </c>
      <c r="K27" s="12">
        <f t="shared" si="0"/>
        <v>28459.660411538727</v>
      </c>
      <c r="L27" s="26">
        <f t="shared" si="1"/>
        <v>0.90632559270845892</v>
      </c>
      <c r="M27" s="12">
        <f t="shared" si="2"/>
        <v>1497.0283953334801</v>
      </c>
      <c r="N27" s="26">
        <f t="shared" si="3"/>
        <v>0.44601727428888471</v>
      </c>
    </row>
    <row r="28" spans="1:14" x14ac:dyDescent="0.35">
      <c r="A28" s="10">
        <v>1144</v>
      </c>
      <c r="B28" s="11" t="s">
        <v>38</v>
      </c>
      <c r="C28" s="12">
        <v>17891.999999999996</v>
      </c>
      <c r="D28" s="12">
        <v>737.15723060420009</v>
      </c>
      <c r="E28" s="12">
        <v>184.28930765105002</v>
      </c>
      <c r="F28" s="12">
        <v>16970.553461744745</v>
      </c>
      <c r="G28" s="12">
        <v>0</v>
      </c>
      <c r="H28" s="12">
        <v>990</v>
      </c>
      <c r="I28" s="13">
        <v>19970.650697942652</v>
      </c>
      <c r="J28" s="12">
        <v>535</v>
      </c>
      <c r="K28" s="12">
        <f t="shared" si="0"/>
        <v>31720.660676158401</v>
      </c>
      <c r="L28" s="26">
        <f t="shared" si="1"/>
        <v>1.0101753208821505</v>
      </c>
      <c r="M28" s="12">
        <f t="shared" si="2"/>
        <v>1850.4672897196263</v>
      </c>
      <c r="N28" s="26">
        <f t="shared" si="3"/>
        <v>0.55131911945974388</v>
      </c>
    </row>
    <row r="29" spans="1:14" x14ac:dyDescent="0.35">
      <c r="A29" s="10">
        <v>1145</v>
      </c>
      <c r="B29" s="11" t="s">
        <v>39</v>
      </c>
      <c r="C29" s="12">
        <v>28773.999999999996</v>
      </c>
      <c r="D29" s="12">
        <v>524.43769486600002</v>
      </c>
      <c r="E29" s="12">
        <v>131.1094237165</v>
      </c>
      <c r="F29" s="12">
        <v>28118.452881417496</v>
      </c>
      <c r="G29" s="12">
        <v>0</v>
      </c>
      <c r="H29" s="12">
        <v>1306</v>
      </c>
      <c r="I29" s="13">
        <v>32838.558139480941</v>
      </c>
      <c r="J29" s="12">
        <v>868</v>
      </c>
      <c r="K29" s="12">
        <f t="shared" si="0"/>
        <v>32394.530969374995</v>
      </c>
      <c r="L29" s="26">
        <f t="shared" si="1"/>
        <v>1.0316353764160715</v>
      </c>
      <c r="M29" s="12">
        <f t="shared" si="2"/>
        <v>1504.6082949308757</v>
      </c>
      <c r="N29" s="26">
        <f t="shared" si="3"/>
        <v>0.44827559227961372</v>
      </c>
    </row>
    <row r="30" spans="1:14" x14ac:dyDescent="0.35">
      <c r="A30" s="10">
        <v>1146</v>
      </c>
      <c r="B30" s="11" t="s">
        <v>40</v>
      </c>
      <c r="C30" s="12">
        <v>366144.99999999994</v>
      </c>
      <c r="D30" s="12">
        <v>28352.996142803</v>
      </c>
      <c r="E30" s="12">
        <v>7088.24903570075</v>
      </c>
      <c r="F30" s="12">
        <v>330703.7548214962</v>
      </c>
      <c r="G30" s="12">
        <v>0</v>
      </c>
      <c r="H30" s="12">
        <v>18795</v>
      </c>
      <c r="I30" s="13">
        <v>388793.61319545208</v>
      </c>
      <c r="J30" s="12">
        <v>11405</v>
      </c>
      <c r="K30" s="12">
        <f t="shared" si="0"/>
        <v>28996.383588031233</v>
      </c>
      <c r="L30" s="26">
        <f t="shared" si="1"/>
        <v>0.92341806479072286</v>
      </c>
      <c r="M30" s="12">
        <f t="shared" si="2"/>
        <v>1647.9614204296361</v>
      </c>
      <c r="N30" s="26">
        <f t="shared" si="3"/>
        <v>0.49098551715148403</v>
      </c>
    </row>
    <row r="31" spans="1:14" x14ac:dyDescent="0.35">
      <c r="A31" s="10">
        <v>1149</v>
      </c>
      <c r="B31" s="11" t="s">
        <v>41</v>
      </c>
      <c r="C31" s="12">
        <v>1312912.9999999998</v>
      </c>
      <c r="D31" s="12">
        <v>73273.618103656801</v>
      </c>
      <c r="E31" s="12">
        <v>18318.4045259142</v>
      </c>
      <c r="F31" s="12">
        <v>1221320.9773704289</v>
      </c>
      <c r="G31" s="12">
        <v>0</v>
      </c>
      <c r="H31" s="12">
        <v>73301</v>
      </c>
      <c r="I31" s="13">
        <v>1438769.3815026255</v>
      </c>
      <c r="J31" s="12">
        <v>42903</v>
      </c>
      <c r="K31" s="12">
        <f t="shared" si="0"/>
        <v>28467.029750144018</v>
      </c>
      <c r="L31" s="26">
        <f t="shared" si="1"/>
        <v>0.9065602764707642</v>
      </c>
      <c r="M31" s="12">
        <f t="shared" si="2"/>
        <v>1708.52854112766</v>
      </c>
      <c r="N31" s="26">
        <f t="shared" si="3"/>
        <v>0.50903058708433646</v>
      </c>
    </row>
    <row r="32" spans="1:14" x14ac:dyDescent="0.35">
      <c r="A32" s="10">
        <v>1151</v>
      </c>
      <c r="B32" s="11" t="s">
        <v>42</v>
      </c>
      <c r="C32" s="12">
        <v>7147.9999999999982</v>
      </c>
      <c r="D32" s="12">
        <v>164.9230098964</v>
      </c>
      <c r="E32" s="12">
        <v>41.230752474100001</v>
      </c>
      <c r="F32" s="12">
        <v>6941.8462376294983</v>
      </c>
      <c r="G32" s="12">
        <v>0</v>
      </c>
      <c r="H32" s="12">
        <v>357</v>
      </c>
      <c r="I32" s="13">
        <v>8133.071887113234</v>
      </c>
      <c r="J32" s="12">
        <v>208</v>
      </c>
      <c r="K32" s="12">
        <f t="shared" si="0"/>
        <v>33374.260757834127</v>
      </c>
      <c r="L32" s="26">
        <f t="shared" si="1"/>
        <v>1.0628358253455092</v>
      </c>
      <c r="M32" s="12">
        <f t="shared" si="2"/>
        <v>1716.3461538461538</v>
      </c>
      <c r="N32" s="26">
        <f t="shared" si="3"/>
        <v>0.51135972815274755</v>
      </c>
    </row>
    <row r="33" spans="1:14" x14ac:dyDescent="0.35">
      <c r="A33" s="10">
        <v>1160</v>
      </c>
      <c r="B33" s="11" t="s">
        <v>43</v>
      </c>
      <c r="C33" s="12">
        <v>324032.99999999994</v>
      </c>
      <c r="D33" s="12">
        <v>41829.042642865003</v>
      </c>
      <c r="E33" s="12">
        <v>10457.260660716251</v>
      </c>
      <c r="F33" s="12">
        <v>271746.69669641869</v>
      </c>
      <c r="G33" s="12">
        <v>0</v>
      </c>
      <c r="H33" s="12">
        <v>52194</v>
      </c>
      <c r="I33" s="13">
        <v>347042.7319627371</v>
      </c>
      <c r="J33" s="12">
        <v>8844</v>
      </c>
      <c r="K33" s="12">
        <f t="shared" si="0"/>
        <v>30726.673077387914</v>
      </c>
      <c r="L33" s="26">
        <f t="shared" si="1"/>
        <v>0.97852081810265601</v>
      </c>
      <c r="M33" s="12">
        <f t="shared" si="2"/>
        <v>5901.6282225237446</v>
      </c>
      <c r="N33" s="26">
        <f t="shared" si="3"/>
        <v>1.7583020748848504</v>
      </c>
    </row>
    <row r="34" spans="1:14" x14ac:dyDescent="0.35">
      <c r="A34" s="10">
        <v>1505</v>
      </c>
      <c r="B34" s="11" t="s">
        <v>44</v>
      </c>
      <c r="C34" s="12">
        <v>742111.99999999977</v>
      </c>
      <c r="D34" s="12">
        <v>36179.947659677207</v>
      </c>
      <c r="E34" s="12">
        <v>9044.9869149193019</v>
      </c>
      <c r="F34" s="12">
        <v>696887.06542540318</v>
      </c>
      <c r="G34" s="12">
        <v>0</v>
      </c>
      <c r="H34" s="12">
        <v>37879</v>
      </c>
      <c r="I34" s="13">
        <v>818003.38690618856</v>
      </c>
      <c r="J34" s="12">
        <v>24159</v>
      </c>
      <c r="K34" s="12">
        <f t="shared" si="0"/>
        <v>28845.857255076917</v>
      </c>
      <c r="L34" s="26">
        <f t="shared" si="1"/>
        <v>0.91862440717287797</v>
      </c>
      <c r="M34" s="12">
        <f t="shared" si="2"/>
        <v>1567.9043006746967</v>
      </c>
      <c r="N34" s="26">
        <f t="shared" si="3"/>
        <v>0.46713369279609984</v>
      </c>
    </row>
    <row r="35" spans="1:14" x14ac:dyDescent="0.35">
      <c r="A35" s="10">
        <v>1506</v>
      </c>
      <c r="B35" s="11" t="s">
        <v>45</v>
      </c>
      <c r="C35" s="12">
        <v>1059794.0279999997</v>
      </c>
      <c r="D35" s="12">
        <v>49352.775297062406</v>
      </c>
      <c r="E35" s="12">
        <v>12338.193824265602</v>
      </c>
      <c r="F35" s="12">
        <v>998103.05887867173</v>
      </c>
      <c r="G35" s="12">
        <v>12764.972</v>
      </c>
      <c r="H35" s="12">
        <v>71888</v>
      </c>
      <c r="I35" s="13">
        <v>1197561.9460035155</v>
      </c>
      <c r="J35" s="12">
        <v>32446</v>
      </c>
      <c r="K35" s="12">
        <f t="shared" si="0"/>
        <v>30761.975555651599</v>
      </c>
      <c r="L35" s="26">
        <f t="shared" si="1"/>
        <v>0.97964505989169159</v>
      </c>
      <c r="M35" s="12">
        <f t="shared" si="2"/>
        <v>2215.6197990507303</v>
      </c>
      <c r="N35" s="26">
        <f t="shared" si="3"/>
        <v>0.66011086143289843</v>
      </c>
    </row>
    <row r="36" spans="1:14" x14ac:dyDescent="0.35">
      <c r="A36" s="10">
        <v>1507</v>
      </c>
      <c r="B36" s="11" t="s">
        <v>46</v>
      </c>
      <c r="C36" s="12">
        <v>2263162.9999999995</v>
      </c>
      <c r="D36" s="12">
        <v>202145.14552926421</v>
      </c>
      <c r="E36" s="12">
        <v>50536.286382316051</v>
      </c>
      <c r="F36" s="12">
        <v>2010481.5680884193</v>
      </c>
      <c r="G36" s="12">
        <v>0</v>
      </c>
      <c r="H36" s="12">
        <v>200005</v>
      </c>
      <c r="I36" s="13">
        <v>2427940.2152887257</v>
      </c>
      <c r="J36" s="12">
        <v>67520</v>
      </c>
      <c r="K36" s="12">
        <f t="shared" si="0"/>
        <v>29776.089574769241</v>
      </c>
      <c r="L36" s="26">
        <f t="shared" si="1"/>
        <v>0.94824856102117494</v>
      </c>
      <c r="M36" s="12">
        <f t="shared" si="2"/>
        <v>2962.1593601895734</v>
      </c>
      <c r="N36" s="26">
        <f t="shared" si="3"/>
        <v>0.88253118508600736</v>
      </c>
    </row>
    <row r="37" spans="1:14" x14ac:dyDescent="0.35">
      <c r="A37" s="10">
        <v>1511</v>
      </c>
      <c r="B37" s="11" t="s">
        <v>47</v>
      </c>
      <c r="C37" s="12">
        <v>92807.08199999998</v>
      </c>
      <c r="D37" s="12">
        <v>1456.7743602162002</v>
      </c>
      <c r="E37" s="12">
        <v>364.19359005405005</v>
      </c>
      <c r="F37" s="12">
        <v>90986.114049729731</v>
      </c>
      <c r="G37" s="12">
        <v>412.91800000000001</v>
      </c>
      <c r="H37" s="12">
        <v>4804</v>
      </c>
      <c r="I37" s="13">
        <v>107105.93897734382</v>
      </c>
      <c r="J37" s="12">
        <v>3013</v>
      </c>
      <c r="K37" s="12">
        <f t="shared" si="0"/>
        <v>30197.847344749331</v>
      </c>
      <c r="L37" s="26">
        <f t="shared" si="1"/>
        <v>0.96167984780847693</v>
      </c>
      <c r="M37" s="12">
        <f t="shared" si="2"/>
        <v>1594.4241619648192</v>
      </c>
      <c r="N37" s="26">
        <f t="shared" si="3"/>
        <v>0.47503488978341873</v>
      </c>
    </row>
    <row r="38" spans="1:14" x14ac:dyDescent="0.35">
      <c r="A38" s="14">
        <v>1514</v>
      </c>
      <c r="B38" s="15" t="s">
        <v>48</v>
      </c>
      <c r="C38" s="12">
        <v>85996</v>
      </c>
      <c r="D38" s="12">
        <v>2283.9085704086001</v>
      </c>
      <c r="E38" s="12">
        <v>570.97714260215002</v>
      </c>
      <c r="F38" s="12">
        <v>83141.11428698925</v>
      </c>
      <c r="G38" s="12">
        <v>0</v>
      </c>
      <c r="H38" s="16">
        <v>5633</v>
      </c>
      <c r="I38" s="13">
        <v>98426.14881170055</v>
      </c>
      <c r="J38" s="12">
        <v>2442</v>
      </c>
      <c r="K38" s="12">
        <f t="shared" si="0"/>
        <v>34046.320346842447</v>
      </c>
      <c r="L38" s="26">
        <f t="shared" si="1"/>
        <v>1.0842382172411065</v>
      </c>
      <c r="M38" s="12">
        <f t="shared" si="2"/>
        <v>2306.7158067158066</v>
      </c>
      <c r="N38" s="26">
        <f t="shared" si="3"/>
        <v>0.68725155773767743</v>
      </c>
    </row>
    <row r="39" spans="1:14" x14ac:dyDescent="0.35">
      <c r="A39" s="10">
        <v>1515</v>
      </c>
      <c r="B39" s="11" t="s">
        <v>49</v>
      </c>
      <c r="C39" s="12">
        <v>292616.99999999988</v>
      </c>
      <c r="D39" s="12">
        <v>44806.780269296803</v>
      </c>
      <c r="E39" s="12">
        <v>11201.695067324201</v>
      </c>
      <c r="F39" s="12">
        <v>236608.52466337886</v>
      </c>
      <c r="G39" s="12">
        <v>0</v>
      </c>
      <c r="H39" s="12">
        <v>30627</v>
      </c>
      <c r="I39" s="13">
        <v>291054.86956771032</v>
      </c>
      <c r="J39" s="12">
        <v>8842</v>
      </c>
      <c r="K39" s="12">
        <f t="shared" si="0"/>
        <v>26759.61599902498</v>
      </c>
      <c r="L39" s="26">
        <f t="shared" si="1"/>
        <v>0.85218602331368409</v>
      </c>
      <c r="M39" s="12">
        <f t="shared" si="2"/>
        <v>3463.8090929653927</v>
      </c>
      <c r="N39" s="26">
        <f t="shared" si="3"/>
        <v>1.0319902382060897</v>
      </c>
    </row>
    <row r="40" spans="1:14" x14ac:dyDescent="0.35">
      <c r="A40" s="10">
        <v>1516</v>
      </c>
      <c r="B40" s="11" t="s">
        <v>50</v>
      </c>
      <c r="C40" s="12">
        <v>276841.99999999988</v>
      </c>
      <c r="D40" s="12">
        <v>17044.239449384801</v>
      </c>
      <c r="E40" s="12">
        <v>4261.0598623462001</v>
      </c>
      <c r="F40" s="12">
        <v>255536.70068826887</v>
      </c>
      <c r="G40" s="12">
        <v>0</v>
      </c>
      <c r="H40" s="12">
        <v>26867</v>
      </c>
      <c r="I40" s="13">
        <v>309681.06587852596</v>
      </c>
      <c r="J40" s="12">
        <v>8797</v>
      </c>
      <c r="K40" s="12">
        <f t="shared" si="0"/>
        <v>29048.164225107295</v>
      </c>
      <c r="L40" s="26">
        <f t="shared" si="1"/>
        <v>0.9250670695894504</v>
      </c>
      <c r="M40" s="12">
        <f t="shared" si="2"/>
        <v>3054.1093554620893</v>
      </c>
      <c r="N40" s="26">
        <f t="shared" si="3"/>
        <v>0.90992631425667869</v>
      </c>
    </row>
    <row r="41" spans="1:14" x14ac:dyDescent="0.35">
      <c r="A41" s="10">
        <v>1517</v>
      </c>
      <c r="B41" s="11" t="s">
        <v>51</v>
      </c>
      <c r="C41" s="12">
        <v>137783.99999999994</v>
      </c>
      <c r="D41" s="12">
        <v>7115.1039282106003</v>
      </c>
      <c r="E41" s="12">
        <v>1778.7759820526501</v>
      </c>
      <c r="F41" s="12">
        <v>128890.12008973668</v>
      </c>
      <c r="G41" s="12">
        <v>0</v>
      </c>
      <c r="H41" s="12">
        <v>8391</v>
      </c>
      <c r="I41" s="13">
        <v>152329.65701218392</v>
      </c>
      <c r="J41" s="12">
        <v>5159</v>
      </c>
      <c r="K41" s="12">
        <f t="shared" si="0"/>
        <v>24983.547216463787</v>
      </c>
      <c r="L41" s="26">
        <f t="shared" si="1"/>
        <v>0.79562538384122128</v>
      </c>
      <c r="M41" s="12">
        <f t="shared" si="2"/>
        <v>1626.4779996123279</v>
      </c>
      <c r="N41" s="26">
        <f t="shared" si="3"/>
        <v>0.48458485245787791</v>
      </c>
    </row>
    <row r="42" spans="1:14" x14ac:dyDescent="0.35">
      <c r="A42" s="10">
        <v>1520</v>
      </c>
      <c r="B42" s="11" t="s">
        <v>52</v>
      </c>
      <c r="C42" s="12">
        <v>314742</v>
      </c>
      <c r="D42" s="12">
        <v>24484.851278172002</v>
      </c>
      <c r="E42" s="12">
        <v>6121.2128195430005</v>
      </c>
      <c r="F42" s="12">
        <v>284135.93590228498</v>
      </c>
      <c r="G42" s="12">
        <v>0</v>
      </c>
      <c r="H42" s="12">
        <v>28787</v>
      </c>
      <c r="I42" s="13">
        <v>343524.86495205801</v>
      </c>
      <c r="J42" s="12">
        <v>10929</v>
      </c>
      <c r="K42" s="12">
        <f t="shared" si="0"/>
        <v>25998.347140844082</v>
      </c>
      <c r="L42" s="26">
        <f t="shared" si="1"/>
        <v>0.82794267539160005</v>
      </c>
      <c r="M42" s="12">
        <f t="shared" si="2"/>
        <v>2634.0012809955165</v>
      </c>
      <c r="N42" s="26">
        <f t="shared" si="3"/>
        <v>0.78476138160448761</v>
      </c>
    </row>
    <row r="43" spans="1:14" x14ac:dyDescent="0.35">
      <c r="A43" s="10">
        <v>1525</v>
      </c>
      <c r="B43" s="11" t="s">
        <v>53</v>
      </c>
      <c r="C43" s="12">
        <v>136216.57099999997</v>
      </c>
      <c r="D43" s="12">
        <v>14697.6893345644</v>
      </c>
      <c r="E43" s="12">
        <v>3674.4223336411001</v>
      </c>
      <c r="F43" s="12">
        <v>117844.45933179447</v>
      </c>
      <c r="G43" s="12">
        <v>88.429000000000002</v>
      </c>
      <c r="H43" s="12">
        <v>14842</v>
      </c>
      <c r="I43" s="13">
        <v>144741.26806871165</v>
      </c>
      <c r="J43" s="12">
        <v>4421</v>
      </c>
      <c r="K43" s="12">
        <f t="shared" si="0"/>
        <v>26655.611701378526</v>
      </c>
      <c r="L43" s="26">
        <f t="shared" si="1"/>
        <v>0.84887390520174655</v>
      </c>
      <c r="M43" s="12">
        <f t="shared" si="2"/>
        <v>3357.1590137977832</v>
      </c>
      <c r="N43" s="26">
        <f t="shared" si="3"/>
        <v>1.000215438368419</v>
      </c>
    </row>
    <row r="44" spans="1:14" x14ac:dyDescent="0.35">
      <c r="A44" s="10">
        <v>1528</v>
      </c>
      <c r="B44" s="11" t="s">
        <v>54</v>
      </c>
      <c r="C44" s="12">
        <v>209246.99999999994</v>
      </c>
      <c r="D44" s="12">
        <v>9695.8412133399997</v>
      </c>
      <c r="E44" s="12">
        <v>2423.9603033349999</v>
      </c>
      <c r="F44" s="12">
        <v>197127.19848332493</v>
      </c>
      <c r="G44" s="12">
        <v>0</v>
      </c>
      <c r="H44" s="12">
        <v>12566</v>
      </c>
      <c r="I44" s="13">
        <v>232775.58207548896</v>
      </c>
      <c r="J44" s="12">
        <v>7630</v>
      </c>
      <c r="K44" s="12">
        <f t="shared" si="0"/>
        <v>25835.805830055691</v>
      </c>
      <c r="L44" s="26">
        <f t="shared" si="1"/>
        <v>0.82276638910744715</v>
      </c>
      <c r="M44" s="12">
        <f t="shared" si="2"/>
        <v>1646.9200524246396</v>
      </c>
      <c r="N44" s="26">
        <f t="shared" si="3"/>
        <v>0.49067525709191001</v>
      </c>
    </row>
    <row r="45" spans="1:14" x14ac:dyDescent="0.35">
      <c r="A45" s="10">
        <v>1531</v>
      </c>
      <c r="B45" s="11" t="s">
        <v>55</v>
      </c>
      <c r="C45" s="12">
        <v>271330.99999999994</v>
      </c>
      <c r="D45" s="12">
        <v>15048.315595709597</v>
      </c>
      <c r="E45" s="12">
        <v>3762.0788989273992</v>
      </c>
      <c r="F45" s="12">
        <v>252520.60550536294</v>
      </c>
      <c r="G45" s="12">
        <v>0</v>
      </c>
      <c r="H45" s="12">
        <v>11963</v>
      </c>
      <c r="I45" s="13">
        <v>295085.73875204276</v>
      </c>
      <c r="J45" s="12">
        <v>9636</v>
      </c>
      <c r="K45" s="12">
        <f t="shared" si="0"/>
        <v>26205.957399892377</v>
      </c>
      <c r="L45" s="26">
        <f t="shared" si="1"/>
        <v>0.83455422620996522</v>
      </c>
      <c r="M45" s="12">
        <f t="shared" si="2"/>
        <v>1241.4902449149024</v>
      </c>
      <c r="N45" s="26">
        <f t="shared" si="3"/>
        <v>0.3698834950754798</v>
      </c>
    </row>
    <row r="46" spans="1:14" x14ac:dyDescent="0.35">
      <c r="A46" s="10">
        <v>1532</v>
      </c>
      <c r="B46" s="11" t="s">
        <v>56</v>
      </c>
      <c r="C46" s="12">
        <v>280730</v>
      </c>
      <c r="D46" s="12">
        <v>21841.185894790404</v>
      </c>
      <c r="E46" s="12">
        <v>5460.296473697601</v>
      </c>
      <c r="F46" s="12">
        <v>253428.51763151199</v>
      </c>
      <c r="G46" s="12">
        <v>0</v>
      </c>
      <c r="H46" s="12">
        <v>11520</v>
      </c>
      <c r="I46" s="13">
        <v>295782.18066957133</v>
      </c>
      <c r="J46" s="12">
        <v>8692</v>
      </c>
      <c r="K46" s="12">
        <f t="shared" si="0"/>
        <v>29156.525268236539</v>
      </c>
      <c r="L46" s="26">
        <f t="shared" si="1"/>
        <v>0.92851793250279702</v>
      </c>
      <c r="M46" s="12">
        <f t="shared" si="2"/>
        <v>1325.356649792913</v>
      </c>
      <c r="N46" s="26">
        <f t="shared" si="3"/>
        <v>0.39487023909763691</v>
      </c>
    </row>
    <row r="47" spans="1:14" x14ac:dyDescent="0.35">
      <c r="A47" s="10">
        <v>1535</v>
      </c>
      <c r="B47" s="11" t="s">
        <v>57</v>
      </c>
      <c r="C47" s="12">
        <v>219189.99999999994</v>
      </c>
      <c r="D47" s="12">
        <v>14411.753062202601</v>
      </c>
      <c r="E47" s="12">
        <v>3602.9382655506502</v>
      </c>
      <c r="F47" s="12">
        <v>201175.3086722467</v>
      </c>
      <c r="G47" s="12">
        <v>0</v>
      </c>
      <c r="H47" s="12">
        <v>15667</v>
      </c>
      <c r="I47" s="13">
        <v>239687.96343845114</v>
      </c>
      <c r="J47" s="12">
        <v>7051</v>
      </c>
      <c r="K47" s="12">
        <f t="shared" si="0"/>
        <v>28531.45776091997</v>
      </c>
      <c r="L47" s="26">
        <f t="shared" si="1"/>
        <v>0.90861204919781557</v>
      </c>
      <c r="M47" s="12">
        <f t="shared" si="2"/>
        <v>2221.9543327187635</v>
      </c>
      <c r="N47" s="26">
        <f t="shared" si="3"/>
        <v>0.66199814122619716</v>
      </c>
    </row>
    <row r="48" spans="1:14" x14ac:dyDescent="0.35">
      <c r="A48" s="10">
        <v>1539</v>
      </c>
      <c r="B48" s="11" t="s">
        <v>58</v>
      </c>
      <c r="C48" s="12">
        <v>209362.04899999997</v>
      </c>
      <c r="D48" s="12">
        <v>12088.816299058401</v>
      </c>
      <c r="E48" s="12">
        <v>3022.2040747646001</v>
      </c>
      <c r="F48" s="12">
        <v>194251.02862617697</v>
      </c>
      <c r="G48" s="12">
        <v>3888.951</v>
      </c>
      <c r="H48" s="12">
        <v>28179</v>
      </c>
      <c r="I48" s="13">
        <v>245115.49557802832</v>
      </c>
      <c r="J48" s="12">
        <v>7046</v>
      </c>
      <c r="K48" s="12">
        <f t="shared" si="0"/>
        <v>27568.979367893407</v>
      </c>
      <c r="L48" s="26">
        <f t="shared" si="1"/>
        <v>0.87796098775102438</v>
      </c>
      <c r="M48" s="12">
        <f t="shared" si="2"/>
        <v>3999.2903775191598</v>
      </c>
      <c r="N48" s="26">
        <f t="shared" si="3"/>
        <v>1.1915288974017819</v>
      </c>
    </row>
    <row r="49" spans="1:14" x14ac:dyDescent="0.35">
      <c r="A49" s="10">
        <v>1547</v>
      </c>
      <c r="B49" s="11" t="s">
        <v>59</v>
      </c>
      <c r="C49" s="12">
        <v>112701.99999999999</v>
      </c>
      <c r="D49" s="12">
        <v>4623.2964789380003</v>
      </c>
      <c r="E49" s="12">
        <v>1155.8241197345001</v>
      </c>
      <c r="F49" s="12">
        <v>106922.87940132747</v>
      </c>
      <c r="G49" s="12">
        <v>0</v>
      </c>
      <c r="H49" s="12">
        <v>5292</v>
      </c>
      <c r="I49" s="13">
        <v>125115.85845816265</v>
      </c>
      <c r="J49" s="12">
        <v>3654</v>
      </c>
      <c r="K49" s="12">
        <f t="shared" si="0"/>
        <v>29261.871757341949</v>
      </c>
      <c r="L49" s="26">
        <f t="shared" si="1"/>
        <v>0.93187279400843548</v>
      </c>
      <c r="M49" s="12">
        <f t="shared" si="2"/>
        <v>1448.2758620689656</v>
      </c>
      <c r="N49" s="26">
        <f t="shared" si="3"/>
        <v>0.43149218440475257</v>
      </c>
    </row>
    <row r="50" spans="1:14" x14ac:dyDescent="0.35">
      <c r="A50" s="10">
        <v>1554</v>
      </c>
      <c r="B50" s="11" t="s">
        <v>60</v>
      </c>
      <c r="C50" s="12">
        <v>186341.99999999997</v>
      </c>
      <c r="D50" s="12">
        <v>17713.393465405203</v>
      </c>
      <c r="E50" s="12">
        <v>4428.3483663513007</v>
      </c>
      <c r="F50" s="12">
        <v>164200.25816824345</v>
      </c>
      <c r="G50" s="12">
        <v>0</v>
      </c>
      <c r="H50" s="12">
        <v>13029</v>
      </c>
      <c r="I50" s="13">
        <v>195815.6121413986</v>
      </c>
      <c r="J50" s="12">
        <v>5872</v>
      </c>
      <c r="K50" s="12">
        <f t="shared" si="0"/>
        <v>27963.259224837104</v>
      </c>
      <c r="L50" s="26">
        <f t="shared" si="1"/>
        <v>0.89051721364655967</v>
      </c>
      <c r="M50" s="12">
        <f t="shared" si="2"/>
        <v>2218.8351498637603</v>
      </c>
      <c r="N50" s="26">
        <f t="shared" si="3"/>
        <v>0.66106882723366789</v>
      </c>
    </row>
    <row r="51" spans="1:14" x14ac:dyDescent="0.35">
      <c r="A51" s="10">
        <v>1557</v>
      </c>
      <c r="B51" s="11" t="s">
        <v>61</v>
      </c>
      <c r="C51" s="12">
        <v>69846.999999999971</v>
      </c>
      <c r="D51" s="12">
        <v>4229.2353291485997</v>
      </c>
      <c r="E51" s="12">
        <v>1057.3088322871499</v>
      </c>
      <c r="F51" s="12">
        <v>64560.45583856423</v>
      </c>
      <c r="G51" s="12">
        <v>0</v>
      </c>
      <c r="H51" s="12">
        <v>4942</v>
      </c>
      <c r="I51" s="13">
        <v>76855.450432884609</v>
      </c>
      <c r="J51" s="12">
        <v>2669</v>
      </c>
      <c r="K51" s="12">
        <f t="shared" si="0"/>
        <v>24189.005559596939</v>
      </c>
      <c r="L51" s="26">
        <f t="shared" si="1"/>
        <v>0.77032243125224931</v>
      </c>
      <c r="M51" s="12">
        <f t="shared" si="2"/>
        <v>1851.6298239040839</v>
      </c>
      <c r="N51" s="26">
        <f t="shared" si="3"/>
        <v>0.55166547917465358</v>
      </c>
    </row>
    <row r="52" spans="1:14" x14ac:dyDescent="0.35">
      <c r="A52" s="10">
        <v>1560</v>
      </c>
      <c r="B52" s="11" t="s">
        <v>62</v>
      </c>
      <c r="C52" s="12">
        <v>84751.999999999971</v>
      </c>
      <c r="D52" s="12">
        <v>3097.805703085</v>
      </c>
      <c r="E52" s="12">
        <v>774.45142577125</v>
      </c>
      <c r="F52" s="12">
        <v>80879.742871143724</v>
      </c>
      <c r="G52" s="12">
        <v>0</v>
      </c>
      <c r="H52" s="12">
        <v>3778</v>
      </c>
      <c r="I52" s="13">
        <v>94472.696555544593</v>
      </c>
      <c r="J52" s="12">
        <v>3031</v>
      </c>
      <c r="K52" s="12">
        <f t="shared" si="0"/>
        <v>26684.177786586515</v>
      </c>
      <c r="L52" s="26">
        <f t="shared" si="1"/>
        <v>0.84978361999570784</v>
      </c>
      <c r="M52" s="12">
        <f t="shared" si="2"/>
        <v>1246.4533157373803</v>
      </c>
      <c r="N52" s="26">
        <f t="shared" si="3"/>
        <v>0.3713621679765714</v>
      </c>
    </row>
    <row r="53" spans="1:14" x14ac:dyDescent="0.35">
      <c r="A53" s="10">
        <v>1563</v>
      </c>
      <c r="B53" s="11" t="s">
        <v>63</v>
      </c>
      <c r="C53" s="12">
        <v>232638.77599999998</v>
      </c>
      <c r="D53" s="12">
        <v>11659.4704158324</v>
      </c>
      <c r="E53" s="12">
        <v>2914.8676039581001</v>
      </c>
      <c r="F53" s="12">
        <v>218064.43798020951</v>
      </c>
      <c r="G53" s="12">
        <v>15514.224</v>
      </c>
      <c r="H53" s="12">
        <v>9423</v>
      </c>
      <c r="I53" s="13">
        <v>269655.08210579935</v>
      </c>
      <c r="J53" s="12">
        <v>7110</v>
      </c>
      <c r="K53" s="12">
        <f t="shared" si="0"/>
        <v>30670.103794684881</v>
      </c>
      <c r="L53" s="26">
        <f t="shared" si="1"/>
        <v>0.97671931422195157</v>
      </c>
      <c r="M53" s="12">
        <f t="shared" si="2"/>
        <v>1325.3164556962026</v>
      </c>
      <c r="N53" s="26">
        <f t="shared" si="3"/>
        <v>0.39485826386622969</v>
      </c>
    </row>
    <row r="54" spans="1:14" x14ac:dyDescent="0.35">
      <c r="A54" s="10">
        <v>1566</v>
      </c>
      <c r="B54" s="11" t="s">
        <v>64</v>
      </c>
      <c r="C54" s="12">
        <v>161283.20799999998</v>
      </c>
      <c r="D54" s="12">
        <v>10070.302406855601</v>
      </c>
      <c r="E54" s="12">
        <v>2517.5756017139001</v>
      </c>
      <c r="F54" s="12">
        <v>148695.32999143048</v>
      </c>
      <c r="G54" s="12">
        <v>7524.7920000000004</v>
      </c>
      <c r="H54" s="12">
        <v>14342</v>
      </c>
      <c r="I54" s="13">
        <v>186757.60124946796</v>
      </c>
      <c r="J54" s="12">
        <v>5912</v>
      </c>
      <c r="K54" s="12">
        <f t="shared" si="0"/>
        <v>25151.442826696632</v>
      </c>
      <c r="L54" s="26">
        <f t="shared" si="1"/>
        <v>0.80097218300386119</v>
      </c>
      <c r="M54" s="12">
        <f t="shared" si="2"/>
        <v>2425.913396481732</v>
      </c>
      <c r="N54" s="26">
        <f t="shared" si="3"/>
        <v>0.7227647011455951</v>
      </c>
    </row>
    <row r="55" spans="1:14" x14ac:dyDescent="0.35">
      <c r="A55" s="10">
        <v>1573</v>
      </c>
      <c r="B55" s="11" t="s">
        <v>65</v>
      </c>
      <c r="C55" s="12">
        <v>62359.999999999971</v>
      </c>
      <c r="D55" s="12">
        <v>552.40774156920008</v>
      </c>
      <c r="E55" s="12">
        <v>138.10193539230002</v>
      </c>
      <c r="F55" s="12">
        <v>61669.490323038473</v>
      </c>
      <c r="G55" s="12">
        <v>0</v>
      </c>
      <c r="H55" s="12">
        <v>3387</v>
      </c>
      <c r="I55" s="13">
        <v>72413.649006680862</v>
      </c>
      <c r="J55" s="12">
        <v>2158</v>
      </c>
      <c r="K55" s="12">
        <f t="shared" si="0"/>
        <v>28577.150288711062</v>
      </c>
      <c r="L55" s="26">
        <f t="shared" si="1"/>
        <v>0.91006717222928435</v>
      </c>
      <c r="M55" s="12">
        <f t="shared" si="2"/>
        <v>1569.5088044485635</v>
      </c>
      <c r="N55" s="26">
        <f t="shared" si="3"/>
        <v>0.46761173075585871</v>
      </c>
    </row>
    <row r="56" spans="1:14" x14ac:dyDescent="0.35">
      <c r="A56" s="10">
        <v>1576</v>
      </c>
      <c r="B56" s="11" t="s">
        <v>66</v>
      </c>
      <c r="C56" s="12">
        <v>104356.99999999999</v>
      </c>
      <c r="D56" s="12">
        <v>4086.7822574726006</v>
      </c>
      <c r="E56" s="12">
        <v>1021.6955643681501</v>
      </c>
      <c r="F56" s="12">
        <v>99248.522178159241</v>
      </c>
      <c r="G56" s="12">
        <v>0</v>
      </c>
      <c r="H56" s="12">
        <v>6885</v>
      </c>
      <c r="I56" s="13">
        <v>117615.32945447171</v>
      </c>
      <c r="J56" s="12">
        <v>3381</v>
      </c>
      <c r="K56" s="12">
        <f t="shared" si="0"/>
        <v>29354.783252930858</v>
      </c>
      <c r="L56" s="26">
        <f t="shared" si="1"/>
        <v>0.93483165103945287</v>
      </c>
      <c r="M56" s="12">
        <f t="shared" si="2"/>
        <v>2036.379769299024</v>
      </c>
      <c r="N56" s="26">
        <f t="shared" si="3"/>
        <v>0.6067089688819518</v>
      </c>
    </row>
    <row r="57" spans="1:14" x14ac:dyDescent="0.35">
      <c r="A57" s="10">
        <v>1577</v>
      </c>
      <c r="B57" s="11" t="s">
        <v>67</v>
      </c>
      <c r="C57" s="12">
        <v>294280.44099999993</v>
      </c>
      <c r="D57" s="12">
        <v>11494.242477653799</v>
      </c>
      <c r="E57" s="12">
        <v>2873.5606194134498</v>
      </c>
      <c r="F57" s="12">
        <v>279912.63790293271</v>
      </c>
      <c r="G57" s="12">
        <v>4178.5590000000002</v>
      </c>
      <c r="H57" s="12">
        <v>16037</v>
      </c>
      <c r="I57" s="13">
        <v>333355.79949769523</v>
      </c>
      <c r="J57" s="12">
        <v>10960</v>
      </c>
      <c r="K57" s="12">
        <f t="shared" si="0"/>
        <v>25539.474261216488</v>
      </c>
      <c r="L57" s="26">
        <f t="shared" si="1"/>
        <v>0.81332942180415746</v>
      </c>
      <c r="M57" s="12">
        <f t="shared" si="2"/>
        <v>1463.2299270072992</v>
      </c>
      <c r="N57" s="26">
        <f t="shared" si="3"/>
        <v>0.43594752493411426</v>
      </c>
    </row>
    <row r="58" spans="1:14" x14ac:dyDescent="0.35">
      <c r="A58" s="10">
        <v>1578</v>
      </c>
      <c r="B58" s="11" t="s">
        <v>68</v>
      </c>
      <c r="C58" s="12">
        <v>74544.276999999987</v>
      </c>
      <c r="D58" s="12">
        <v>1900.1083889721999</v>
      </c>
      <c r="E58" s="12">
        <v>475.02709724304998</v>
      </c>
      <c r="F58" s="12">
        <v>72169.141513784736</v>
      </c>
      <c r="G58" s="12">
        <v>10128.723</v>
      </c>
      <c r="H58" s="12">
        <v>4902</v>
      </c>
      <c r="I58" s="13">
        <v>95575.044585154974</v>
      </c>
      <c r="J58" s="12">
        <v>2494</v>
      </c>
      <c r="K58" s="12">
        <f t="shared" si="0"/>
        <v>28937.105659095723</v>
      </c>
      <c r="L58" s="26">
        <f t="shared" si="1"/>
        <v>0.92153030143374248</v>
      </c>
      <c r="M58" s="12">
        <f t="shared" si="2"/>
        <v>1965.5172413793102</v>
      </c>
      <c r="N58" s="26">
        <f t="shared" si="3"/>
        <v>0.58559653597787842</v>
      </c>
    </row>
    <row r="59" spans="1:14" x14ac:dyDescent="0.35">
      <c r="A59" s="10">
        <v>1579</v>
      </c>
      <c r="B59" s="11" t="s">
        <v>69</v>
      </c>
      <c r="C59" s="12">
        <v>382890.99999999994</v>
      </c>
      <c r="D59" s="12">
        <v>13126.3052384116</v>
      </c>
      <c r="E59" s="12">
        <v>3281.5763096029</v>
      </c>
      <c r="F59" s="12">
        <v>366483.11845198547</v>
      </c>
      <c r="G59" s="12">
        <v>0</v>
      </c>
      <c r="H59" s="12">
        <v>19430</v>
      </c>
      <c r="I59" s="13">
        <v>429808.96507650561</v>
      </c>
      <c r="J59" s="12">
        <v>13341</v>
      </c>
      <c r="K59" s="12">
        <f t="shared" si="0"/>
        <v>27470.438381829357</v>
      </c>
      <c r="L59" s="26">
        <f t="shared" si="1"/>
        <v>0.87482285411523564</v>
      </c>
      <c r="M59" s="12">
        <f t="shared" si="2"/>
        <v>1456.4125627764035</v>
      </c>
      <c r="N59" s="26">
        <f t="shared" si="3"/>
        <v>0.43391639297858359</v>
      </c>
    </row>
    <row r="60" spans="1:14" x14ac:dyDescent="0.35">
      <c r="A60" s="10">
        <v>1804</v>
      </c>
      <c r="B60" s="11" t="s">
        <v>70</v>
      </c>
      <c r="C60" s="12">
        <v>1758357.4799999995</v>
      </c>
      <c r="D60" s="12">
        <v>110719.06844027581</v>
      </c>
      <c r="E60" s="12">
        <v>27679.767110068951</v>
      </c>
      <c r="F60" s="12">
        <v>1619958.6444496547</v>
      </c>
      <c r="G60" s="12">
        <v>1499.52</v>
      </c>
      <c r="H60" s="12">
        <v>138360</v>
      </c>
      <c r="I60" s="13">
        <v>1940731.6933539177</v>
      </c>
      <c r="J60" s="12">
        <v>53259</v>
      </c>
      <c r="K60" s="12">
        <f t="shared" si="0"/>
        <v>30416.617744412302</v>
      </c>
      <c r="L60" s="26">
        <f t="shared" si="1"/>
        <v>0.96864680416967153</v>
      </c>
      <c r="M60" s="12">
        <f t="shared" si="2"/>
        <v>2597.8707824029743</v>
      </c>
      <c r="N60" s="26">
        <f t="shared" si="3"/>
        <v>0.77399683862642721</v>
      </c>
    </row>
    <row r="61" spans="1:14" x14ac:dyDescent="0.35">
      <c r="A61" s="10">
        <v>1806</v>
      </c>
      <c r="B61" s="11" t="s">
        <v>71</v>
      </c>
      <c r="C61" s="12">
        <v>652038.86499999987</v>
      </c>
      <c r="D61" s="12">
        <v>25116.618954968199</v>
      </c>
      <c r="E61" s="12">
        <v>6279.1547387420496</v>
      </c>
      <c r="F61" s="12">
        <v>620643.09130628966</v>
      </c>
      <c r="G61" s="12">
        <v>22102.134999999998</v>
      </c>
      <c r="H61" s="12">
        <v>27423</v>
      </c>
      <c r="I61" s="13">
        <v>745876.79165150947</v>
      </c>
      <c r="J61" s="12">
        <v>21515</v>
      </c>
      <c r="K61" s="12">
        <f t="shared" si="0"/>
        <v>28846.994715607234</v>
      </c>
      <c r="L61" s="26">
        <f t="shared" si="1"/>
        <v>0.91866063071084059</v>
      </c>
      <c r="M61" s="12">
        <f t="shared" si="2"/>
        <v>1274.5991168951894</v>
      </c>
      <c r="N61" s="26">
        <f t="shared" si="3"/>
        <v>0.37974778948797</v>
      </c>
    </row>
    <row r="62" spans="1:14" x14ac:dyDescent="0.35">
      <c r="A62" s="10">
        <v>1811</v>
      </c>
      <c r="B62" s="11" t="s">
        <v>72</v>
      </c>
      <c r="C62" s="12">
        <v>37253.720999999983</v>
      </c>
      <c r="D62" s="12">
        <v>5422.7181588578005</v>
      </c>
      <c r="E62" s="12">
        <v>1355.6795397144501</v>
      </c>
      <c r="F62" s="12">
        <v>30475.323301427732</v>
      </c>
      <c r="G62" s="12">
        <v>6153.2790000000005</v>
      </c>
      <c r="H62" s="12">
        <v>4496</v>
      </c>
      <c r="I62" s="13">
        <v>44054.742657700321</v>
      </c>
      <c r="J62" s="12">
        <v>1391</v>
      </c>
      <c r="K62" s="12">
        <f t="shared" si="0"/>
        <v>21908.931201601532</v>
      </c>
      <c r="L62" s="26">
        <f t="shared" si="1"/>
        <v>0.69771124355544512</v>
      </c>
      <c r="M62" s="12">
        <f t="shared" si="2"/>
        <v>3232.2070452911576</v>
      </c>
      <c r="N62" s="26">
        <f t="shared" si="3"/>
        <v>0.96298786367172051</v>
      </c>
    </row>
    <row r="63" spans="1:14" x14ac:dyDescent="0.35">
      <c r="A63" s="10">
        <v>1812</v>
      </c>
      <c r="B63" s="11" t="s">
        <v>73</v>
      </c>
      <c r="C63" s="12">
        <v>55787.999999999993</v>
      </c>
      <c r="D63" s="12">
        <v>1480.4846509290001</v>
      </c>
      <c r="E63" s="12">
        <v>370.12116273225001</v>
      </c>
      <c r="F63" s="12">
        <v>53937.394186338744</v>
      </c>
      <c r="G63" s="12">
        <v>0</v>
      </c>
      <c r="H63" s="12">
        <v>2308</v>
      </c>
      <c r="I63" s="13">
        <v>62843.700066449761</v>
      </c>
      <c r="J63" s="12">
        <v>1970</v>
      </c>
      <c r="K63" s="12">
        <f t="shared" si="0"/>
        <v>27379.38791184708</v>
      </c>
      <c r="L63" s="26">
        <f t="shared" si="1"/>
        <v>0.87192326325646297</v>
      </c>
      <c r="M63" s="12">
        <f t="shared" si="2"/>
        <v>1171.5736040609138</v>
      </c>
      <c r="N63" s="26">
        <f t="shared" si="3"/>
        <v>0.34905287510972804</v>
      </c>
    </row>
    <row r="64" spans="1:14" x14ac:dyDescent="0.35">
      <c r="A64" s="10">
        <v>1813</v>
      </c>
      <c r="B64" s="11" t="s">
        <v>74</v>
      </c>
      <c r="C64" s="12">
        <v>249091.024</v>
      </c>
      <c r="D64" s="12">
        <v>11780.415584891001</v>
      </c>
      <c r="E64" s="12">
        <v>2945.1038962227503</v>
      </c>
      <c r="F64" s="12">
        <v>234365.50451888624</v>
      </c>
      <c r="G64" s="12">
        <v>316.976</v>
      </c>
      <c r="H64" s="12">
        <v>24473</v>
      </c>
      <c r="I64" s="13">
        <v>284214.93585741142</v>
      </c>
      <c r="J64" s="12">
        <v>7787</v>
      </c>
      <c r="K64" s="12">
        <f t="shared" si="0"/>
        <v>30097.021255796357</v>
      </c>
      <c r="L64" s="26">
        <f t="shared" si="1"/>
        <v>0.95846894284652839</v>
      </c>
      <c r="M64" s="12">
        <f t="shared" si="2"/>
        <v>3142.8021060742262</v>
      </c>
      <c r="N64" s="26">
        <f t="shared" si="3"/>
        <v>0.93635099597983129</v>
      </c>
    </row>
    <row r="65" spans="1:14" x14ac:dyDescent="0.35">
      <c r="A65" s="10">
        <v>1815</v>
      </c>
      <c r="B65" s="11" t="s">
        <v>75</v>
      </c>
      <c r="C65" s="12">
        <v>36443</v>
      </c>
      <c r="D65" s="12">
        <v>387.42550425539997</v>
      </c>
      <c r="E65" s="12">
        <v>96.856376063849993</v>
      </c>
      <c r="F65" s="12">
        <v>35958.718119680751</v>
      </c>
      <c r="G65" s="12">
        <v>0</v>
      </c>
      <c r="H65" s="12">
        <v>1722</v>
      </c>
      <c r="I65" s="13">
        <v>42033.81594559778</v>
      </c>
      <c r="J65" s="12">
        <v>1219</v>
      </c>
      <c r="K65" s="12">
        <f t="shared" si="0"/>
        <v>29498.538244200776</v>
      </c>
      <c r="L65" s="26">
        <f t="shared" si="1"/>
        <v>0.93940966868911824</v>
      </c>
      <c r="M65" s="12">
        <f t="shared" si="2"/>
        <v>1412.6333059885151</v>
      </c>
      <c r="N65" s="26">
        <f t="shared" si="3"/>
        <v>0.42087301661792509</v>
      </c>
    </row>
    <row r="66" spans="1:14" x14ac:dyDescent="0.35">
      <c r="A66" s="10">
        <v>1816</v>
      </c>
      <c r="B66" s="11" t="s">
        <v>76</v>
      </c>
      <c r="C66" s="12">
        <v>13276.999999999996</v>
      </c>
      <c r="D66" s="12">
        <v>81.205142661400004</v>
      </c>
      <c r="E66" s="12">
        <v>20.301285665350001</v>
      </c>
      <c r="F66" s="12">
        <v>13175.493571673247</v>
      </c>
      <c r="G66" s="12">
        <v>0</v>
      </c>
      <c r="H66" s="12">
        <v>622</v>
      </c>
      <c r="I66" s="13">
        <v>15394.732982323836</v>
      </c>
      <c r="J66" s="12">
        <v>454</v>
      </c>
      <c r="K66" s="12">
        <f t="shared" si="0"/>
        <v>29020.910950822134</v>
      </c>
      <c r="L66" s="26">
        <f t="shared" si="1"/>
        <v>0.92419916253741363</v>
      </c>
      <c r="M66" s="12">
        <f t="shared" si="2"/>
        <v>1370.044052863436</v>
      </c>
      <c r="N66" s="26">
        <f t="shared" si="3"/>
        <v>0.40818418409339863</v>
      </c>
    </row>
    <row r="67" spans="1:14" x14ac:dyDescent="0.35">
      <c r="A67" s="10">
        <v>1818</v>
      </c>
      <c r="B67" s="11" t="s">
        <v>49</v>
      </c>
      <c r="C67" s="12">
        <v>54842.999999999978</v>
      </c>
      <c r="D67" s="12">
        <v>7739.6192352665994</v>
      </c>
      <c r="E67" s="12">
        <v>1934.9048088166498</v>
      </c>
      <c r="F67" s="12">
        <v>45168.475955916729</v>
      </c>
      <c r="G67" s="12">
        <v>0</v>
      </c>
      <c r="H67" s="12">
        <v>8237</v>
      </c>
      <c r="I67" s="13">
        <v>57355.000313878387</v>
      </c>
      <c r="J67" s="12">
        <v>1839</v>
      </c>
      <c r="K67" s="12">
        <f t="shared" si="0"/>
        <v>24561.433363739383</v>
      </c>
      <c r="L67" s="26">
        <f t="shared" si="1"/>
        <v>0.78218275725226227</v>
      </c>
      <c r="M67" s="12">
        <f t="shared" si="2"/>
        <v>4479.0647090810226</v>
      </c>
      <c r="N67" s="26">
        <f t="shared" si="3"/>
        <v>1.3344705011175386</v>
      </c>
    </row>
    <row r="68" spans="1:14" x14ac:dyDescent="0.35">
      <c r="A68" s="10">
        <v>1820</v>
      </c>
      <c r="B68" s="11" t="s">
        <v>77</v>
      </c>
      <c r="C68" s="12">
        <v>209068.99999999997</v>
      </c>
      <c r="D68" s="12">
        <v>7247.5357124242</v>
      </c>
      <c r="E68" s="12">
        <v>1811.88392810605</v>
      </c>
      <c r="F68" s="12">
        <v>200009.58035946972</v>
      </c>
      <c r="G68" s="12">
        <v>0</v>
      </c>
      <c r="H68" s="12">
        <v>10423</v>
      </c>
      <c r="I68" s="13">
        <v>234434.15797848415</v>
      </c>
      <c r="J68" s="12">
        <v>7300</v>
      </c>
      <c r="K68" s="12">
        <f t="shared" si="0"/>
        <v>27398.572651982151</v>
      </c>
      <c r="L68" s="26">
        <f t="shared" si="1"/>
        <v>0.87253421998336855</v>
      </c>
      <c r="M68" s="12">
        <f t="shared" si="2"/>
        <v>1427.8082191780823</v>
      </c>
      <c r="N68" s="26">
        <f t="shared" si="3"/>
        <v>0.42539415558862143</v>
      </c>
    </row>
    <row r="69" spans="1:14" x14ac:dyDescent="0.35">
      <c r="A69" s="10">
        <v>1822</v>
      </c>
      <c r="B69" s="11" t="s">
        <v>78</v>
      </c>
      <c r="C69" s="12">
        <v>57946.999999999978</v>
      </c>
      <c r="D69" s="12">
        <v>903.5293436052001</v>
      </c>
      <c r="E69" s="12">
        <v>225.88233590130002</v>
      </c>
      <c r="F69" s="12">
        <v>56817.58832049348</v>
      </c>
      <c r="G69" s="12">
        <v>0</v>
      </c>
      <c r="H69" s="12">
        <v>2843</v>
      </c>
      <c r="I69" s="13">
        <v>66508.29719155666</v>
      </c>
      <c r="J69" s="12">
        <v>2270</v>
      </c>
      <c r="K69" s="12">
        <f t="shared" si="0"/>
        <v>25029.774590525762</v>
      </c>
      <c r="L69" s="26">
        <f t="shared" si="1"/>
        <v>0.79709753957288587</v>
      </c>
      <c r="M69" s="12">
        <f t="shared" si="2"/>
        <v>1252.4229074889868</v>
      </c>
      <c r="N69" s="26">
        <f t="shared" si="3"/>
        <v>0.37314071877091076</v>
      </c>
    </row>
    <row r="70" spans="1:14" x14ac:dyDescent="0.35">
      <c r="A70" s="10">
        <v>1824</v>
      </c>
      <c r="B70" s="11" t="s">
        <v>79</v>
      </c>
      <c r="C70" s="12">
        <v>382133.41099999996</v>
      </c>
      <c r="D70" s="12">
        <v>11825.1574388928</v>
      </c>
      <c r="E70" s="12">
        <v>2956.2893597232001</v>
      </c>
      <c r="F70" s="12">
        <v>367351.96420138393</v>
      </c>
      <c r="G70" s="12">
        <v>3262.5889999999999</v>
      </c>
      <c r="H70" s="12">
        <v>21953</v>
      </c>
      <c r="I70" s="13">
        <v>435948.23260680429</v>
      </c>
      <c r="J70" s="12">
        <v>13342</v>
      </c>
      <c r="K70" s="12">
        <f t="shared" si="0"/>
        <v>27533.500539752957</v>
      </c>
      <c r="L70" s="26">
        <f t="shared" si="1"/>
        <v>0.87683112992847789</v>
      </c>
      <c r="M70" s="12">
        <f t="shared" si="2"/>
        <v>1645.4054864338179</v>
      </c>
      <c r="N70" s="26">
        <f t="shared" si="3"/>
        <v>0.49022401475271149</v>
      </c>
    </row>
    <row r="71" spans="1:14" x14ac:dyDescent="0.35">
      <c r="A71" s="10">
        <v>1825</v>
      </c>
      <c r="B71" s="11" t="s">
        <v>80</v>
      </c>
      <c r="C71" s="12">
        <v>34782.21899999999</v>
      </c>
      <c r="D71" s="12">
        <v>675.86559876319996</v>
      </c>
      <c r="E71" s="12">
        <v>168.96639969079999</v>
      </c>
      <c r="F71" s="12">
        <v>33937.387001545991</v>
      </c>
      <c r="G71" s="12">
        <v>2695.7809999999999</v>
      </c>
      <c r="H71" s="12">
        <v>2222</v>
      </c>
      <c r="I71" s="13">
        <v>42814.367611737252</v>
      </c>
      <c r="J71" s="12">
        <v>1454</v>
      </c>
      <c r="K71" s="12">
        <f t="shared" si="0"/>
        <v>23340.70632843603</v>
      </c>
      <c r="L71" s="26">
        <f t="shared" si="1"/>
        <v>0.74330751637419534</v>
      </c>
      <c r="M71" s="12">
        <f t="shared" si="2"/>
        <v>1528.1980742778542</v>
      </c>
      <c r="N71" s="26">
        <f t="shared" si="3"/>
        <v>0.4553038150696509</v>
      </c>
    </row>
    <row r="72" spans="1:14" x14ac:dyDescent="0.35">
      <c r="A72" s="10">
        <v>1826</v>
      </c>
      <c r="B72" s="11" t="s">
        <v>81</v>
      </c>
      <c r="C72" s="12">
        <v>28527.940999999984</v>
      </c>
      <c r="D72" s="12">
        <v>623.76436753459996</v>
      </c>
      <c r="E72" s="12">
        <v>155.94109188364999</v>
      </c>
      <c r="F72" s="12">
        <v>27748.235540581732</v>
      </c>
      <c r="G72" s="12">
        <v>2952.0590000000002</v>
      </c>
      <c r="H72" s="12">
        <v>1485</v>
      </c>
      <c r="I72" s="13">
        <v>35505.399687424731</v>
      </c>
      <c r="J72" s="12">
        <v>1278</v>
      </c>
      <c r="K72" s="12">
        <f t="shared" si="0"/>
        <v>21712.234382301827</v>
      </c>
      <c r="L72" s="26">
        <f t="shared" si="1"/>
        <v>0.69144724185065343</v>
      </c>
      <c r="M72" s="12">
        <f t="shared" si="2"/>
        <v>1161.9718309859154</v>
      </c>
      <c r="N72" s="26">
        <f t="shared" si="3"/>
        <v>0.34619217008328984</v>
      </c>
    </row>
    <row r="73" spans="1:14" x14ac:dyDescent="0.35">
      <c r="A73" s="10">
        <v>1827</v>
      </c>
      <c r="B73" s="11" t="s">
        <v>82</v>
      </c>
      <c r="C73" s="12">
        <v>47239.999999999993</v>
      </c>
      <c r="D73" s="12">
        <v>12165.497681381401</v>
      </c>
      <c r="E73" s="12">
        <v>3041.3744203453502</v>
      </c>
      <c r="F73" s="12">
        <v>32033.127898273244</v>
      </c>
      <c r="G73" s="12">
        <v>0</v>
      </c>
      <c r="H73" s="12">
        <v>8039</v>
      </c>
      <c r="I73" s="13">
        <v>42323.753413982595</v>
      </c>
      <c r="J73" s="12">
        <v>1391</v>
      </c>
      <c r="K73" s="12">
        <f t="shared" si="0"/>
        <v>23028.848237435832</v>
      </c>
      <c r="L73" s="26">
        <f t="shared" si="1"/>
        <v>0.73337609185684283</v>
      </c>
      <c r="M73" s="12">
        <f t="shared" si="2"/>
        <v>5779.2954708842562</v>
      </c>
      <c r="N73" s="26">
        <f t="shared" si="3"/>
        <v>1.7218548567742351</v>
      </c>
    </row>
    <row r="74" spans="1:14" x14ac:dyDescent="0.35">
      <c r="A74" s="10">
        <v>1828</v>
      </c>
      <c r="B74" s="11" t="s">
        <v>83</v>
      </c>
      <c r="C74" s="12">
        <v>49092.999999999993</v>
      </c>
      <c r="D74" s="12">
        <v>5530.5477602905994</v>
      </c>
      <c r="E74" s="12">
        <v>1382.6369400726498</v>
      </c>
      <c r="F74" s="12">
        <v>42179.81529963675</v>
      </c>
      <c r="G74" s="12">
        <v>0</v>
      </c>
      <c r="H74" s="12">
        <v>3332</v>
      </c>
      <c r="I74" s="13">
        <v>50290.00733638768</v>
      </c>
      <c r="J74" s="12">
        <v>1783</v>
      </c>
      <c r="K74" s="12">
        <f t="shared" si="0"/>
        <v>23656.65468291461</v>
      </c>
      <c r="L74" s="26">
        <f t="shared" si="1"/>
        <v>0.75336919931409307</v>
      </c>
      <c r="M74" s="12">
        <f t="shared" si="2"/>
        <v>1868.760515984296</v>
      </c>
      <c r="N74" s="26">
        <f t="shared" si="3"/>
        <v>0.55676931328502555</v>
      </c>
    </row>
    <row r="75" spans="1:14" x14ac:dyDescent="0.35">
      <c r="A75" s="10">
        <v>1832</v>
      </c>
      <c r="B75" s="11" t="s">
        <v>84</v>
      </c>
      <c r="C75" s="12">
        <v>108248.16399999993</v>
      </c>
      <c r="D75" s="12">
        <v>1077.6091293266002</v>
      </c>
      <c r="E75" s="12">
        <v>269.40228233165004</v>
      </c>
      <c r="F75" s="12">
        <v>106901.15258834168</v>
      </c>
      <c r="G75" s="12">
        <v>35475.836000000003</v>
      </c>
      <c r="H75" s="12">
        <v>3686</v>
      </c>
      <c r="I75" s="13">
        <v>159362.5773214724</v>
      </c>
      <c r="J75" s="12">
        <v>4459</v>
      </c>
      <c r="K75" s="12">
        <f t="shared" ref="K75:K138" si="4">+F75*1000/J75</f>
        <v>23974.243684310761</v>
      </c>
      <c r="L75" s="26">
        <f t="shared" ref="L75:L138" si="5">+K75/$K$367</f>
        <v>0.76348313025233272</v>
      </c>
      <c r="M75" s="12">
        <f t="shared" ref="M75:M138" si="6">+H75*1000/J75</f>
        <v>826.64274501009197</v>
      </c>
      <c r="N75" s="26">
        <f t="shared" ref="N75:N138" si="7">+M75/$M$367</f>
        <v>0.24628587212465755</v>
      </c>
    </row>
    <row r="76" spans="1:14" x14ac:dyDescent="0.35">
      <c r="A76" s="10">
        <v>1833</v>
      </c>
      <c r="B76" s="11" t="s">
        <v>85</v>
      </c>
      <c r="C76" s="12">
        <v>765041.41499999992</v>
      </c>
      <c r="D76" s="12">
        <v>32884.370852953398</v>
      </c>
      <c r="E76" s="12">
        <v>8221.0927132383495</v>
      </c>
      <c r="F76" s="12">
        <v>723935.95143380819</v>
      </c>
      <c r="G76" s="12">
        <v>30109.584999999999</v>
      </c>
      <c r="H76" s="12">
        <v>34398</v>
      </c>
      <c r="I76" s="13">
        <v>876149.42840734962</v>
      </c>
      <c r="J76" s="12">
        <v>25980</v>
      </c>
      <c r="K76" s="12">
        <f t="shared" si="4"/>
        <v>27865.125151416789</v>
      </c>
      <c r="L76" s="26">
        <f t="shared" si="5"/>
        <v>0.88739203854006043</v>
      </c>
      <c r="M76" s="12">
        <f t="shared" si="6"/>
        <v>1324.0184757505774</v>
      </c>
      <c r="N76" s="26">
        <f t="shared" si="7"/>
        <v>0.39447155010767043</v>
      </c>
    </row>
    <row r="77" spans="1:14" x14ac:dyDescent="0.35">
      <c r="A77" s="10">
        <v>1834</v>
      </c>
      <c r="B77" s="11" t="s">
        <v>86</v>
      </c>
      <c r="C77" s="12">
        <v>79151.183999999965</v>
      </c>
      <c r="D77" s="12">
        <v>25559.619292277599</v>
      </c>
      <c r="E77" s="12">
        <v>6389.9048230693998</v>
      </c>
      <c r="F77" s="12">
        <v>47201.659884652967</v>
      </c>
      <c r="G77" s="12">
        <v>2.8159999999999998</v>
      </c>
      <c r="H77" s="12">
        <v>16137</v>
      </c>
      <c r="I77" s="13">
        <v>65586.475240884072</v>
      </c>
      <c r="J77" s="12">
        <v>1852</v>
      </c>
      <c r="K77" s="12">
        <f t="shared" si="4"/>
        <v>25486.857389121473</v>
      </c>
      <c r="L77" s="26">
        <f t="shared" si="5"/>
        <v>0.8116537862871348</v>
      </c>
      <c r="M77" s="12">
        <f t="shared" si="6"/>
        <v>8713.2829373650111</v>
      </c>
      <c r="N77" s="26">
        <f t="shared" si="7"/>
        <v>2.5959926464625793</v>
      </c>
    </row>
    <row r="78" spans="1:14" x14ac:dyDescent="0.35">
      <c r="A78" s="10">
        <v>1835</v>
      </c>
      <c r="B78" s="11" t="s">
        <v>87</v>
      </c>
      <c r="C78" s="12">
        <v>13490.999999999996</v>
      </c>
      <c r="D78" s="12">
        <v>1489.0161932691999</v>
      </c>
      <c r="E78" s="12">
        <v>372.25404831729998</v>
      </c>
      <c r="F78" s="12">
        <v>11629.729758413498</v>
      </c>
      <c r="G78" s="12">
        <v>0</v>
      </c>
      <c r="H78" s="12">
        <v>1138</v>
      </c>
      <c r="I78" s="13">
        <v>14030.335798267048</v>
      </c>
      <c r="J78" s="12">
        <v>444</v>
      </c>
      <c r="K78" s="12">
        <f t="shared" si="4"/>
        <v>26193.085041471841</v>
      </c>
      <c r="L78" s="26">
        <f t="shared" si="5"/>
        <v>0.8341442934241784</v>
      </c>
      <c r="M78" s="12">
        <f t="shared" si="6"/>
        <v>2563.0630630630631</v>
      </c>
      <c r="N78" s="26">
        <f t="shared" si="7"/>
        <v>0.76362639799043552</v>
      </c>
    </row>
    <row r="79" spans="1:14" x14ac:dyDescent="0.35">
      <c r="A79" s="10">
        <v>1836</v>
      </c>
      <c r="B79" s="11" t="s">
        <v>88</v>
      </c>
      <c r="C79" s="12">
        <v>31645.903999999984</v>
      </c>
      <c r="D79" s="12">
        <v>1459.2558476633999</v>
      </c>
      <c r="E79" s="12">
        <v>364.81396191584997</v>
      </c>
      <c r="F79" s="12">
        <v>29821.834190420734</v>
      </c>
      <c r="G79" s="12">
        <v>349.096</v>
      </c>
      <c r="H79" s="12">
        <v>1863</v>
      </c>
      <c r="I79" s="13">
        <v>35535.386716619927</v>
      </c>
      <c r="J79" s="12">
        <v>1139</v>
      </c>
      <c r="K79" s="12">
        <f t="shared" si="4"/>
        <v>26182.470755417675</v>
      </c>
      <c r="L79" s="26">
        <f t="shared" si="5"/>
        <v>0.83380627115124506</v>
      </c>
      <c r="M79" s="12">
        <f t="shared" si="6"/>
        <v>1635.6453028972783</v>
      </c>
      <c r="N79" s="26">
        <f t="shared" si="7"/>
        <v>0.48731611369278738</v>
      </c>
    </row>
    <row r="80" spans="1:14" x14ac:dyDescent="0.35">
      <c r="A80" s="10">
        <v>1837</v>
      </c>
      <c r="B80" s="11" t="s">
        <v>89</v>
      </c>
      <c r="C80" s="12">
        <v>178682.41599999997</v>
      </c>
      <c r="D80" s="12">
        <v>2915.93713321</v>
      </c>
      <c r="E80" s="12">
        <v>728.98428330249999</v>
      </c>
      <c r="F80" s="12">
        <v>175037.49458348745</v>
      </c>
      <c r="G80" s="12">
        <v>22309.583999999999</v>
      </c>
      <c r="H80" s="12">
        <v>8080</v>
      </c>
      <c r="I80" s="13">
        <v>226692.36299648386</v>
      </c>
      <c r="J80" s="12">
        <v>6212</v>
      </c>
      <c r="K80" s="12">
        <f t="shared" si="4"/>
        <v>28177.317222068166</v>
      </c>
      <c r="L80" s="26">
        <f t="shared" si="5"/>
        <v>0.89733409896455074</v>
      </c>
      <c r="M80" s="12">
        <f t="shared" si="6"/>
        <v>1300.7083065035415</v>
      </c>
      <c r="N80" s="26">
        <f t="shared" si="7"/>
        <v>0.3875266329750468</v>
      </c>
    </row>
    <row r="81" spans="1:14" x14ac:dyDescent="0.35">
      <c r="A81" s="10">
        <v>1838</v>
      </c>
      <c r="B81" s="11" t="s">
        <v>90</v>
      </c>
      <c r="C81" s="12">
        <v>51782.068999999996</v>
      </c>
      <c r="D81" s="12">
        <v>1059.1574423782001</v>
      </c>
      <c r="E81" s="12">
        <v>264.78936059455003</v>
      </c>
      <c r="F81" s="12">
        <v>50458.122197027245</v>
      </c>
      <c r="G81" s="12">
        <v>3571.931</v>
      </c>
      <c r="H81" s="12">
        <v>3188</v>
      </c>
      <c r="I81" s="13">
        <v>63133.510599935864</v>
      </c>
      <c r="J81" s="12">
        <v>1928</v>
      </c>
      <c r="K81" s="12">
        <f t="shared" si="4"/>
        <v>26171.225205926992</v>
      </c>
      <c r="L81" s="26">
        <f t="shared" si="5"/>
        <v>0.83344814567960934</v>
      </c>
      <c r="M81" s="12">
        <f t="shared" si="6"/>
        <v>1653.5269709543568</v>
      </c>
      <c r="N81" s="26">
        <f t="shared" si="7"/>
        <v>0.49264368989068585</v>
      </c>
    </row>
    <row r="82" spans="1:14" x14ac:dyDescent="0.35">
      <c r="A82" s="10">
        <v>1839</v>
      </c>
      <c r="B82" s="11" t="s">
        <v>91</v>
      </c>
      <c r="C82" s="12">
        <v>21275.214999999993</v>
      </c>
      <c r="D82" s="12">
        <v>475.75825226019998</v>
      </c>
      <c r="E82" s="12">
        <v>118.93956306505</v>
      </c>
      <c r="F82" s="12">
        <v>20680.517184674743</v>
      </c>
      <c r="G82" s="12">
        <v>7253.7849999999999</v>
      </c>
      <c r="H82" s="12">
        <v>1188</v>
      </c>
      <c r="I82" s="13">
        <v>31576.436880694549</v>
      </c>
      <c r="J82" s="12">
        <v>1027</v>
      </c>
      <c r="K82" s="12">
        <f t="shared" si="4"/>
        <v>20136.82296462974</v>
      </c>
      <c r="L82" s="26">
        <f t="shared" si="5"/>
        <v>0.64127673151306608</v>
      </c>
      <c r="M82" s="12">
        <f t="shared" si="6"/>
        <v>1156.7672833495619</v>
      </c>
      <c r="N82" s="26">
        <f t="shared" si="7"/>
        <v>0.34464155276840858</v>
      </c>
    </row>
    <row r="83" spans="1:14" x14ac:dyDescent="0.35">
      <c r="A83" s="10">
        <v>1840</v>
      </c>
      <c r="B83" s="11" t="s">
        <v>92</v>
      </c>
      <c r="C83" s="12">
        <v>123095.32099999995</v>
      </c>
      <c r="D83" s="12">
        <v>8972.1512806350001</v>
      </c>
      <c r="E83" s="12">
        <v>2243.03782015875</v>
      </c>
      <c r="F83" s="12">
        <v>111880.13189920622</v>
      </c>
      <c r="G83" s="12">
        <v>668.67899999999997</v>
      </c>
      <c r="H83" s="12">
        <v>6859</v>
      </c>
      <c r="I83" s="13">
        <v>132576.50457300711</v>
      </c>
      <c r="J83" s="12">
        <v>4650</v>
      </c>
      <c r="K83" s="12">
        <f t="shared" si="4"/>
        <v>24060.243419184135</v>
      </c>
      <c r="L83" s="26">
        <f t="shared" si="5"/>
        <v>0.76622187553441901</v>
      </c>
      <c r="M83" s="12">
        <f t="shared" si="6"/>
        <v>1475.0537634408602</v>
      </c>
      <c r="N83" s="26">
        <f t="shared" si="7"/>
        <v>0.43947026058440208</v>
      </c>
    </row>
    <row r="84" spans="1:14" x14ac:dyDescent="0.35">
      <c r="A84" s="10">
        <v>1841</v>
      </c>
      <c r="B84" s="11" t="s">
        <v>93</v>
      </c>
      <c r="C84" s="12">
        <v>274844.84499999997</v>
      </c>
      <c r="D84" s="12">
        <v>12304.578541482399</v>
      </c>
      <c r="E84" s="12">
        <v>3076.1446353705996</v>
      </c>
      <c r="F84" s="12">
        <v>259464.12182314697</v>
      </c>
      <c r="G84" s="12">
        <v>12992.155000000001</v>
      </c>
      <c r="H84" s="12">
        <v>12846</v>
      </c>
      <c r="I84" s="13">
        <v>316607.35789051722</v>
      </c>
      <c r="J84" s="12">
        <v>9572</v>
      </c>
      <c r="K84" s="12">
        <f t="shared" si="4"/>
        <v>27106.57352937181</v>
      </c>
      <c r="L84" s="26">
        <f t="shared" si="5"/>
        <v>0.86323522364809002</v>
      </c>
      <c r="M84" s="12">
        <f t="shared" si="6"/>
        <v>1342.0392812369412</v>
      </c>
      <c r="N84" s="26">
        <f t="shared" si="7"/>
        <v>0.39984058022665336</v>
      </c>
    </row>
    <row r="85" spans="1:14" x14ac:dyDescent="0.35">
      <c r="A85" s="10">
        <v>1845</v>
      </c>
      <c r="B85" s="11" t="s">
        <v>94</v>
      </c>
      <c r="C85" s="12">
        <v>46841.318999999989</v>
      </c>
      <c r="D85" s="12">
        <v>2695.9501730016</v>
      </c>
      <c r="E85" s="12">
        <v>673.98754325039999</v>
      </c>
      <c r="F85" s="12">
        <v>43471.381283747993</v>
      </c>
      <c r="G85" s="12">
        <v>16312.681</v>
      </c>
      <c r="H85" s="12">
        <v>1895</v>
      </c>
      <c r="I85" s="13">
        <v>66988.321686542389</v>
      </c>
      <c r="J85" s="12">
        <v>1845</v>
      </c>
      <c r="K85" s="12">
        <f t="shared" si="4"/>
        <v>23561.724273034142</v>
      </c>
      <c r="L85" s="26">
        <f t="shared" si="5"/>
        <v>0.75034604799194704</v>
      </c>
      <c r="M85" s="12">
        <f t="shared" si="6"/>
        <v>1027.1002710027101</v>
      </c>
      <c r="N85" s="26">
        <f t="shared" si="7"/>
        <v>0.30600920110934543</v>
      </c>
    </row>
    <row r="86" spans="1:14" x14ac:dyDescent="0.35">
      <c r="A86" s="10">
        <v>1848</v>
      </c>
      <c r="B86" s="11" t="s">
        <v>95</v>
      </c>
      <c r="C86" s="12">
        <v>81098.999999999985</v>
      </c>
      <c r="D86" s="12">
        <v>1990.2556787893998</v>
      </c>
      <c r="E86" s="12">
        <v>497.56391969734995</v>
      </c>
      <c r="F86" s="12">
        <v>78611.180401513237</v>
      </c>
      <c r="G86" s="12">
        <v>0</v>
      </c>
      <c r="H86" s="12">
        <v>5532</v>
      </c>
      <c r="I86" s="13">
        <v>93217.846617807954</v>
      </c>
      <c r="J86" s="12">
        <v>2665</v>
      </c>
      <c r="K86" s="12">
        <f t="shared" si="4"/>
        <v>29497.628668485268</v>
      </c>
      <c r="L86" s="26">
        <f t="shared" si="5"/>
        <v>0.93938070236494042</v>
      </c>
      <c r="M86" s="12">
        <f t="shared" si="6"/>
        <v>2075.797373358349</v>
      </c>
      <c r="N86" s="26">
        <f t="shared" si="7"/>
        <v>0.61845285588926679</v>
      </c>
    </row>
    <row r="87" spans="1:14" x14ac:dyDescent="0.35">
      <c r="A87" s="10">
        <v>1851</v>
      </c>
      <c r="B87" s="11" t="s">
        <v>96</v>
      </c>
      <c r="C87" s="12">
        <v>52557.999999999985</v>
      </c>
      <c r="D87" s="12">
        <v>3114.4329370306</v>
      </c>
      <c r="E87" s="12">
        <v>778.60823425765</v>
      </c>
      <c r="F87" s="12">
        <v>48664.958828711737</v>
      </c>
      <c r="G87" s="12">
        <v>0</v>
      </c>
      <c r="H87" s="12">
        <v>3658</v>
      </c>
      <c r="I87" s="13">
        <v>57882.37123227863</v>
      </c>
      <c r="J87" s="12">
        <v>1985</v>
      </c>
      <c r="K87" s="12">
        <f t="shared" si="4"/>
        <v>24516.352054766616</v>
      </c>
      <c r="L87" s="26">
        <f t="shared" si="5"/>
        <v>0.7807470990791151</v>
      </c>
      <c r="M87" s="12">
        <f t="shared" si="6"/>
        <v>1842.8211586901764</v>
      </c>
      <c r="N87" s="26">
        <f t="shared" si="7"/>
        <v>0.54904106880202663</v>
      </c>
    </row>
    <row r="88" spans="1:14" x14ac:dyDescent="0.35">
      <c r="A88" s="10">
        <v>1853</v>
      </c>
      <c r="B88" s="11" t="s">
        <v>97</v>
      </c>
      <c r="C88" s="12">
        <v>44177.323999999993</v>
      </c>
      <c r="D88" s="12">
        <v>592.84067294199997</v>
      </c>
      <c r="E88" s="12">
        <v>148.21016823549999</v>
      </c>
      <c r="F88" s="12">
        <v>43436.273158822492</v>
      </c>
      <c r="G88" s="12">
        <v>797.67600000000004</v>
      </c>
      <c r="H88" s="12">
        <v>1391</v>
      </c>
      <c r="I88" s="13">
        <v>51055.538118429606</v>
      </c>
      <c r="J88" s="12">
        <v>1310</v>
      </c>
      <c r="K88" s="12">
        <f t="shared" si="4"/>
        <v>33157.460426582053</v>
      </c>
      <c r="L88" s="26">
        <f t="shared" si="5"/>
        <v>1.0559316077308196</v>
      </c>
      <c r="M88" s="12">
        <f t="shared" si="6"/>
        <v>1061.8320610687024</v>
      </c>
      <c r="N88" s="26">
        <f t="shared" si="7"/>
        <v>0.31635701975105984</v>
      </c>
    </row>
    <row r="89" spans="1:14" x14ac:dyDescent="0.35">
      <c r="A89" s="10">
        <v>1856</v>
      </c>
      <c r="B89" s="11" t="s">
        <v>98</v>
      </c>
      <c r="C89" s="12">
        <v>15580.999999999993</v>
      </c>
      <c r="D89" s="12">
        <v>338.87261343599999</v>
      </c>
      <c r="E89" s="12">
        <v>84.718153358999999</v>
      </c>
      <c r="F89" s="12">
        <v>15157.409233204993</v>
      </c>
      <c r="G89" s="12">
        <v>0</v>
      </c>
      <c r="H89" s="12">
        <v>1773</v>
      </c>
      <c r="I89" s="13">
        <v>18503.553410916516</v>
      </c>
      <c r="J89" s="12">
        <v>469</v>
      </c>
      <c r="K89" s="12">
        <f t="shared" si="4"/>
        <v>32318.569793614057</v>
      </c>
      <c r="L89" s="26">
        <f t="shared" si="5"/>
        <v>1.0292163188219601</v>
      </c>
      <c r="M89" s="12">
        <f t="shared" si="6"/>
        <v>3780.3837953091684</v>
      </c>
      <c r="N89" s="26">
        <f t="shared" si="7"/>
        <v>1.1263089473824328</v>
      </c>
    </row>
    <row r="90" spans="1:14" x14ac:dyDescent="0.35">
      <c r="A90" s="10">
        <v>1857</v>
      </c>
      <c r="B90" s="11" t="s">
        <v>99</v>
      </c>
      <c r="C90" s="12">
        <v>21077.999999999996</v>
      </c>
      <c r="D90" s="12">
        <v>345.42558644759998</v>
      </c>
      <c r="E90" s="12">
        <v>86.356396611899996</v>
      </c>
      <c r="F90" s="12">
        <v>20646.218016940496</v>
      </c>
      <c r="G90" s="12">
        <v>0</v>
      </c>
      <c r="H90" s="12">
        <v>3403</v>
      </c>
      <c r="I90" s="13">
        <v>25945.039885563114</v>
      </c>
      <c r="J90" s="12">
        <v>688</v>
      </c>
      <c r="K90" s="12">
        <f t="shared" si="4"/>
        <v>30009.037815320491</v>
      </c>
      <c r="L90" s="26">
        <f t="shared" si="5"/>
        <v>0.95566702452829411</v>
      </c>
      <c r="M90" s="12">
        <f t="shared" si="6"/>
        <v>4946.2209302325582</v>
      </c>
      <c r="N90" s="26">
        <f t="shared" si="7"/>
        <v>1.4736527271024298</v>
      </c>
    </row>
    <row r="91" spans="1:14" x14ac:dyDescent="0.35">
      <c r="A91" s="10">
        <v>1859</v>
      </c>
      <c r="B91" s="11" t="s">
        <v>100</v>
      </c>
      <c r="C91" s="12">
        <v>38475.999999999993</v>
      </c>
      <c r="D91" s="12">
        <v>675.94806224540002</v>
      </c>
      <c r="E91" s="12">
        <v>168.98701556135001</v>
      </c>
      <c r="F91" s="12">
        <v>37631.06492219324</v>
      </c>
      <c r="G91" s="12">
        <v>0</v>
      </c>
      <c r="H91" s="12">
        <v>2750</v>
      </c>
      <c r="I91" s="13">
        <v>44699.635487601488</v>
      </c>
      <c r="J91" s="12">
        <v>1220</v>
      </c>
      <c r="K91" s="12">
        <f t="shared" si="4"/>
        <v>30845.135182125603</v>
      </c>
      <c r="L91" s="26">
        <f t="shared" si="5"/>
        <v>0.98229335915681237</v>
      </c>
      <c r="M91" s="12">
        <f t="shared" si="6"/>
        <v>2254.0983606557379</v>
      </c>
      <c r="N91" s="26">
        <f t="shared" si="7"/>
        <v>0.67157497475173722</v>
      </c>
    </row>
    <row r="92" spans="1:14" x14ac:dyDescent="0.35">
      <c r="A92" s="10">
        <v>1860</v>
      </c>
      <c r="B92" s="11" t="s">
        <v>101</v>
      </c>
      <c r="C92" s="12">
        <v>339955.99999999994</v>
      </c>
      <c r="D92" s="12">
        <v>15572.575000380799</v>
      </c>
      <c r="E92" s="12">
        <v>3893.1437500951997</v>
      </c>
      <c r="F92" s="12">
        <v>320490.28124952392</v>
      </c>
      <c r="G92" s="12">
        <v>0</v>
      </c>
      <c r="H92" s="12">
        <v>26998</v>
      </c>
      <c r="I92" s="13">
        <v>383373.68852041662</v>
      </c>
      <c r="J92" s="12">
        <v>11551</v>
      </c>
      <c r="K92" s="12">
        <f t="shared" si="4"/>
        <v>27745.674075796374</v>
      </c>
      <c r="L92" s="26">
        <f t="shared" si="5"/>
        <v>0.88358800274533111</v>
      </c>
      <c r="M92" s="12">
        <f t="shared" si="6"/>
        <v>2337.2868149943729</v>
      </c>
      <c r="N92" s="26">
        <f t="shared" si="7"/>
        <v>0.69635973352590741</v>
      </c>
    </row>
    <row r="93" spans="1:14" x14ac:dyDescent="0.35">
      <c r="A93" s="10">
        <v>1865</v>
      </c>
      <c r="B93" s="11" t="s">
        <v>102</v>
      </c>
      <c r="C93" s="12">
        <v>312900.99999999988</v>
      </c>
      <c r="D93" s="12">
        <v>37356.892360264399</v>
      </c>
      <c r="E93" s="12">
        <v>9339.2230900660998</v>
      </c>
      <c r="F93" s="12">
        <v>266204.8845496694</v>
      </c>
      <c r="G93" s="12">
        <v>0</v>
      </c>
      <c r="H93" s="12">
        <v>31910</v>
      </c>
      <c r="I93" s="13">
        <v>325550.69107361167</v>
      </c>
      <c r="J93" s="12">
        <v>9736</v>
      </c>
      <c r="K93" s="12">
        <f t="shared" si="4"/>
        <v>27342.325857607782</v>
      </c>
      <c r="L93" s="26">
        <f t="shared" si="5"/>
        <v>0.87074298605744882</v>
      </c>
      <c r="M93" s="12">
        <f t="shared" si="6"/>
        <v>3277.5267050123252</v>
      </c>
      <c r="N93" s="26">
        <f t="shared" si="7"/>
        <v>0.97649018010308797</v>
      </c>
    </row>
    <row r="94" spans="1:14" x14ac:dyDescent="0.35">
      <c r="A94" s="10">
        <v>1866</v>
      </c>
      <c r="B94" s="11" t="s">
        <v>103</v>
      </c>
      <c r="C94" s="12">
        <v>238653.99999999994</v>
      </c>
      <c r="D94" s="12">
        <v>5796.7885603496006</v>
      </c>
      <c r="E94" s="12">
        <v>1449.1971400874002</v>
      </c>
      <c r="F94" s="12">
        <v>231408.01429956293</v>
      </c>
      <c r="G94" s="12">
        <v>0</v>
      </c>
      <c r="H94" s="12">
        <v>48728</v>
      </c>
      <c r="I94" s="13">
        <v>298738.28392838791</v>
      </c>
      <c r="J94" s="12">
        <v>8184</v>
      </c>
      <c r="K94" s="12">
        <f t="shared" si="4"/>
        <v>28275.661571305343</v>
      </c>
      <c r="L94" s="26">
        <f t="shared" si="5"/>
        <v>0.90046597050915189</v>
      </c>
      <c r="M94" s="12">
        <f t="shared" si="6"/>
        <v>5954.0566959921798</v>
      </c>
      <c r="N94" s="26">
        <f t="shared" si="7"/>
        <v>1.7739223563066397</v>
      </c>
    </row>
    <row r="95" spans="1:14" x14ac:dyDescent="0.35">
      <c r="A95" s="14">
        <v>1867</v>
      </c>
      <c r="B95" s="15" t="s">
        <v>104</v>
      </c>
      <c r="C95" s="12">
        <v>84425.999999999985</v>
      </c>
      <c r="D95" s="12">
        <v>27071.9922279118</v>
      </c>
      <c r="E95" s="12">
        <v>6767.99805697795</v>
      </c>
      <c r="F95" s="12">
        <v>50586.009715110231</v>
      </c>
      <c r="G95" s="12">
        <v>0</v>
      </c>
      <c r="H95" s="16">
        <v>15948</v>
      </c>
      <c r="I95" s="13">
        <v>69276.480028529943</v>
      </c>
      <c r="J95" s="12">
        <v>2584</v>
      </c>
      <c r="K95" s="12">
        <f t="shared" si="4"/>
        <v>19576.629146714484</v>
      </c>
      <c r="L95" s="26">
        <f t="shared" si="5"/>
        <v>0.62343681400485118</v>
      </c>
      <c r="M95" s="12">
        <f t="shared" si="6"/>
        <v>6171.826625386997</v>
      </c>
      <c r="N95" s="26">
        <f t="shared" si="7"/>
        <v>1.8388036575788995</v>
      </c>
    </row>
    <row r="96" spans="1:14" x14ac:dyDescent="0.35">
      <c r="A96" s="10">
        <v>1868</v>
      </c>
      <c r="B96" s="11" t="s">
        <v>105</v>
      </c>
      <c r="C96" s="12">
        <v>136285.99999999997</v>
      </c>
      <c r="D96" s="12">
        <v>5549.3823705293999</v>
      </c>
      <c r="E96" s="12">
        <v>1387.34559263235</v>
      </c>
      <c r="F96" s="12">
        <v>129349.27203683821</v>
      </c>
      <c r="G96" s="12">
        <v>0</v>
      </c>
      <c r="H96" s="12">
        <v>9760</v>
      </c>
      <c r="I96" s="13">
        <v>153876.6400648079</v>
      </c>
      <c r="J96" s="12">
        <v>4533</v>
      </c>
      <c r="K96" s="12">
        <f t="shared" si="4"/>
        <v>28535.025818848051</v>
      </c>
      <c r="L96" s="26">
        <f t="shared" si="5"/>
        <v>0.90872567747621824</v>
      </c>
      <c r="M96" s="12">
        <f t="shared" si="6"/>
        <v>2153.0994926097505</v>
      </c>
      <c r="N96" s="26">
        <f t="shared" si="7"/>
        <v>0.64148386895003384</v>
      </c>
    </row>
    <row r="97" spans="1:14" x14ac:dyDescent="0.35">
      <c r="A97" s="10">
        <v>1870</v>
      </c>
      <c r="B97" s="11" t="s">
        <v>106</v>
      </c>
      <c r="C97" s="12">
        <v>307930.99999999994</v>
      </c>
      <c r="D97" s="12">
        <v>17230.680290349199</v>
      </c>
      <c r="E97" s="12">
        <v>4307.6700725872997</v>
      </c>
      <c r="F97" s="12">
        <v>286392.64963706344</v>
      </c>
      <c r="G97" s="12">
        <v>0</v>
      </c>
      <c r="H97" s="12">
        <v>30179</v>
      </c>
      <c r="I97" s="13">
        <v>347125.78991459694</v>
      </c>
      <c r="J97" s="12">
        <v>10561</v>
      </c>
      <c r="K97" s="12">
        <f t="shared" si="4"/>
        <v>27117.948076608602</v>
      </c>
      <c r="L97" s="26">
        <f t="shared" si="5"/>
        <v>0.86359745717853642</v>
      </c>
      <c r="M97" s="12">
        <f t="shared" si="6"/>
        <v>2857.5892434428556</v>
      </c>
      <c r="N97" s="26">
        <f t="shared" si="7"/>
        <v>0.85137607901799461</v>
      </c>
    </row>
    <row r="98" spans="1:14" x14ac:dyDescent="0.35">
      <c r="A98" s="10">
        <v>1871</v>
      </c>
      <c r="B98" s="11" t="s">
        <v>107</v>
      </c>
      <c r="C98" s="12">
        <v>142448.99999999997</v>
      </c>
      <c r="D98" s="12">
        <v>3509.5723813768</v>
      </c>
      <c r="E98" s="12">
        <v>877.39309534419999</v>
      </c>
      <c r="F98" s="12">
        <v>138062.03452327897</v>
      </c>
      <c r="G98" s="12">
        <v>0</v>
      </c>
      <c r="H98" s="12">
        <v>7990</v>
      </c>
      <c r="I98" s="13">
        <v>162420.96365985528</v>
      </c>
      <c r="J98" s="12">
        <v>4577</v>
      </c>
      <c r="K98" s="12">
        <f t="shared" si="4"/>
        <v>30164.307302442427</v>
      </c>
      <c r="L98" s="26">
        <f t="shared" si="5"/>
        <v>0.96061173250830467</v>
      </c>
      <c r="M98" s="12">
        <f t="shared" si="6"/>
        <v>1745.6849464714878</v>
      </c>
      <c r="N98" s="26">
        <f t="shared" si="7"/>
        <v>0.52010078367211421</v>
      </c>
    </row>
    <row r="99" spans="1:14" x14ac:dyDescent="0.35">
      <c r="A99" s="10">
        <v>1874</v>
      </c>
      <c r="B99" s="11" t="s">
        <v>108</v>
      </c>
      <c r="C99" s="12">
        <v>33901</v>
      </c>
      <c r="D99" s="12">
        <v>1661.2218511322001</v>
      </c>
      <c r="E99" s="12">
        <v>415.30546278305002</v>
      </c>
      <c r="F99" s="12">
        <v>31824.472686084751</v>
      </c>
      <c r="G99" s="12">
        <v>0</v>
      </c>
      <c r="H99" s="12">
        <v>3242</v>
      </c>
      <c r="I99" s="13">
        <v>38489.590743475681</v>
      </c>
      <c r="J99" s="12">
        <v>979</v>
      </c>
      <c r="K99" s="12">
        <f t="shared" si="4"/>
        <v>32507.122253406284</v>
      </c>
      <c r="L99" s="26">
        <f t="shared" si="5"/>
        <v>1.0352209554692948</v>
      </c>
      <c r="M99" s="12">
        <f t="shared" si="6"/>
        <v>3311.5423901940758</v>
      </c>
      <c r="N99" s="26">
        <f t="shared" si="7"/>
        <v>0.98662464597903654</v>
      </c>
    </row>
    <row r="100" spans="1:14" x14ac:dyDescent="0.35">
      <c r="A100" s="10">
        <v>1875</v>
      </c>
      <c r="B100" s="11" t="s">
        <v>109</v>
      </c>
      <c r="C100" s="12">
        <v>75374.198999999964</v>
      </c>
      <c r="D100" s="12">
        <v>2137.6642938847999</v>
      </c>
      <c r="E100" s="12">
        <v>534.41607347119998</v>
      </c>
      <c r="F100" s="12">
        <v>72702.118632643964</v>
      </c>
      <c r="G100" s="12">
        <v>7885.8010000000004</v>
      </c>
      <c r="H100" s="12">
        <v>3422</v>
      </c>
      <c r="I100" s="13">
        <v>92826.001791751405</v>
      </c>
      <c r="J100" s="12">
        <v>2682</v>
      </c>
      <c r="K100" s="12">
        <f t="shared" si="4"/>
        <v>27107.426783237872</v>
      </c>
      <c r="L100" s="26">
        <f t="shared" si="5"/>
        <v>0.86326239634814017</v>
      </c>
      <c r="M100" s="12">
        <f t="shared" si="6"/>
        <v>1275.9134973900075</v>
      </c>
      <c r="N100" s="26">
        <f t="shared" si="7"/>
        <v>0.38013938954546034</v>
      </c>
    </row>
    <row r="101" spans="1:14" x14ac:dyDescent="0.35">
      <c r="A101" s="10">
        <v>3101</v>
      </c>
      <c r="B101" s="11" t="s">
        <v>110</v>
      </c>
      <c r="C101" s="12">
        <v>864660.74599999993</v>
      </c>
      <c r="D101" s="12">
        <v>48745.568811989797</v>
      </c>
      <c r="E101" s="12">
        <v>12186.392202997449</v>
      </c>
      <c r="F101" s="12">
        <v>803728.78498501272</v>
      </c>
      <c r="G101" s="12">
        <v>925.25400000000002</v>
      </c>
      <c r="H101" s="12">
        <v>54118</v>
      </c>
      <c r="I101" s="13">
        <v>952162.79280732491</v>
      </c>
      <c r="J101" s="12">
        <v>31730</v>
      </c>
      <c r="K101" s="12">
        <f t="shared" si="4"/>
        <v>25330.248502521677</v>
      </c>
      <c r="L101" s="26">
        <f t="shared" si="5"/>
        <v>0.80666642382677933</v>
      </c>
      <c r="M101" s="12">
        <f t="shared" si="6"/>
        <v>1705.5783170501104</v>
      </c>
      <c r="N101" s="26">
        <f t="shared" si="7"/>
        <v>0.50815161183863522</v>
      </c>
    </row>
    <row r="102" spans="1:14" x14ac:dyDescent="0.35">
      <c r="A102" s="10">
        <v>3103</v>
      </c>
      <c r="B102" s="11" t="s">
        <v>111</v>
      </c>
      <c r="C102" s="12">
        <v>1660788.9999999995</v>
      </c>
      <c r="D102" s="12">
        <v>193514.58892026218</v>
      </c>
      <c r="E102" s="12">
        <v>48378.647230065544</v>
      </c>
      <c r="F102" s="12">
        <v>1418895.7638496719</v>
      </c>
      <c r="G102" s="12">
        <v>0</v>
      </c>
      <c r="H102" s="12">
        <v>148637</v>
      </c>
      <c r="I102" s="13">
        <v>1719129.5943240565</v>
      </c>
      <c r="J102" s="12">
        <v>51240</v>
      </c>
      <c r="K102" s="12">
        <f t="shared" si="4"/>
        <v>27691.17415787806</v>
      </c>
      <c r="L102" s="26">
        <f t="shared" si="5"/>
        <v>0.88185239980082608</v>
      </c>
      <c r="M102" s="12">
        <f t="shared" si="6"/>
        <v>2900.8001561280248</v>
      </c>
      <c r="N102" s="26">
        <f t="shared" si="7"/>
        <v>0.86425012573310778</v>
      </c>
    </row>
    <row r="103" spans="1:14" x14ac:dyDescent="0.35">
      <c r="A103" s="10">
        <v>3105</v>
      </c>
      <c r="B103" s="11" t="s">
        <v>112</v>
      </c>
      <c r="C103" s="12">
        <v>1615624.0379999997</v>
      </c>
      <c r="D103" s="12">
        <v>120127.26691706058</v>
      </c>
      <c r="E103" s="12">
        <v>30031.816729265145</v>
      </c>
      <c r="F103" s="12">
        <v>1465464.9543536741</v>
      </c>
      <c r="G103" s="12">
        <v>8497.9619999999995</v>
      </c>
      <c r="H103" s="12">
        <v>105387</v>
      </c>
      <c r="I103" s="13">
        <v>1747954.3586145306</v>
      </c>
      <c r="J103" s="12">
        <v>59038</v>
      </c>
      <c r="K103" s="12">
        <f t="shared" si="4"/>
        <v>24822.401747242016</v>
      </c>
      <c r="L103" s="26">
        <f t="shared" si="5"/>
        <v>0.79049354949067896</v>
      </c>
      <c r="M103" s="12">
        <f t="shared" si="6"/>
        <v>1785.0706324739997</v>
      </c>
      <c r="N103" s="26">
        <f t="shared" si="7"/>
        <v>0.53183516117062857</v>
      </c>
    </row>
    <row r="104" spans="1:14" x14ac:dyDescent="0.35">
      <c r="A104" s="10">
        <v>3107</v>
      </c>
      <c r="B104" s="11" t="s">
        <v>113</v>
      </c>
      <c r="C104" s="12">
        <v>2505338.9999999995</v>
      </c>
      <c r="D104" s="12">
        <v>205457.29017183199</v>
      </c>
      <c r="E104" s="12">
        <v>51364.322542957998</v>
      </c>
      <c r="F104" s="12">
        <v>2248517.3872852097</v>
      </c>
      <c r="G104" s="12">
        <v>0</v>
      </c>
      <c r="H104" s="12">
        <v>182109</v>
      </c>
      <c r="I104" s="13">
        <v>2684220.0027608685</v>
      </c>
      <c r="J104" s="12">
        <v>84444</v>
      </c>
      <c r="K104" s="12">
        <f t="shared" si="4"/>
        <v>26627.319730060273</v>
      </c>
      <c r="L104" s="26">
        <f t="shared" si="5"/>
        <v>0.8479729198314675</v>
      </c>
      <c r="M104" s="12">
        <f t="shared" si="6"/>
        <v>2156.5652977120931</v>
      </c>
      <c r="N104" s="26">
        <f t="shared" si="7"/>
        <v>0.64251645386945277</v>
      </c>
    </row>
    <row r="105" spans="1:14" x14ac:dyDescent="0.35">
      <c r="A105" s="10">
        <v>3110</v>
      </c>
      <c r="B105" s="11" t="s">
        <v>117</v>
      </c>
      <c r="C105" s="12">
        <v>171531</v>
      </c>
      <c r="D105" s="12">
        <v>19625.040169584801</v>
      </c>
      <c r="E105" s="12">
        <v>4906.2600423962003</v>
      </c>
      <c r="F105" s="12">
        <v>146999.699788019</v>
      </c>
      <c r="G105" s="12">
        <v>0</v>
      </c>
      <c r="H105" s="12">
        <v>26313</v>
      </c>
      <c r="I105" s="13">
        <v>186289.85890955714</v>
      </c>
      <c r="J105" s="12">
        <v>4762</v>
      </c>
      <c r="K105" s="12">
        <f t="shared" si="4"/>
        <v>30869.319569092608</v>
      </c>
      <c r="L105" s="26">
        <f t="shared" si="5"/>
        <v>0.98306353450448714</v>
      </c>
      <c r="M105" s="12">
        <f t="shared" si="6"/>
        <v>5525.6194876102481</v>
      </c>
      <c r="N105" s="26">
        <f t="shared" si="7"/>
        <v>1.6462758824774772</v>
      </c>
    </row>
    <row r="106" spans="1:14" x14ac:dyDescent="0.35">
      <c r="A106" s="10">
        <v>3112</v>
      </c>
      <c r="B106" s="11" t="s">
        <v>123</v>
      </c>
      <c r="C106" s="12">
        <v>238149.99999999991</v>
      </c>
      <c r="D106" s="12">
        <v>14565.121670385201</v>
      </c>
      <c r="E106" s="12">
        <v>3641.2804175963001</v>
      </c>
      <c r="F106" s="12">
        <v>219943.59791201839</v>
      </c>
      <c r="G106" s="12">
        <v>0</v>
      </c>
      <c r="H106" s="12">
        <v>16469</v>
      </c>
      <c r="I106" s="13">
        <v>261554.50318264129</v>
      </c>
      <c r="J106" s="12">
        <v>8317</v>
      </c>
      <c r="K106" s="12">
        <f t="shared" si="4"/>
        <v>26445.064075029262</v>
      </c>
      <c r="L106" s="26">
        <f t="shared" si="5"/>
        <v>0.84216881106200814</v>
      </c>
      <c r="M106" s="12">
        <f t="shared" si="6"/>
        <v>1980.1611157869424</v>
      </c>
      <c r="N106" s="26">
        <f t="shared" si="7"/>
        <v>0.58995945986675091</v>
      </c>
    </row>
    <row r="107" spans="1:14" x14ac:dyDescent="0.35">
      <c r="A107" s="10">
        <v>3114</v>
      </c>
      <c r="B107" s="11" t="s">
        <v>124</v>
      </c>
      <c r="C107" s="12">
        <v>175403.80199999997</v>
      </c>
      <c r="D107" s="12">
        <v>9206.9833073584014</v>
      </c>
      <c r="E107" s="12">
        <v>2301.7458268396003</v>
      </c>
      <c r="F107" s="12">
        <v>163895.07286580198</v>
      </c>
      <c r="G107" s="12">
        <v>528.19799999999998</v>
      </c>
      <c r="H107" s="12">
        <v>7225</v>
      </c>
      <c r="I107" s="13">
        <v>191645.02595708371</v>
      </c>
      <c r="J107" s="12">
        <v>6023</v>
      </c>
      <c r="K107" s="12">
        <f t="shared" si="4"/>
        <v>27211.534595019424</v>
      </c>
      <c r="L107" s="26">
        <f t="shared" si="5"/>
        <v>0.86657781096848607</v>
      </c>
      <c r="M107" s="12">
        <f t="shared" si="6"/>
        <v>1199.5683214345011</v>
      </c>
      <c r="N107" s="26">
        <f t="shared" si="7"/>
        <v>0.35739348346183192</v>
      </c>
    </row>
    <row r="108" spans="1:14" x14ac:dyDescent="0.35">
      <c r="A108" s="10">
        <v>3116</v>
      </c>
      <c r="B108" s="11" t="s">
        <v>121</v>
      </c>
      <c r="C108" s="12">
        <v>108178.42699999997</v>
      </c>
      <c r="D108" s="12">
        <v>4719.6910233509998</v>
      </c>
      <c r="E108" s="12">
        <v>1179.9227558377499</v>
      </c>
      <c r="F108" s="12">
        <v>102278.81322081122</v>
      </c>
      <c r="G108" s="12">
        <v>2938.5729999999999</v>
      </c>
      <c r="H108" s="12">
        <v>5790</v>
      </c>
      <c r="I108" s="13">
        <v>123166.06391969495</v>
      </c>
      <c r="J108" s="12">
        <v>3886</v>
      </c>
      <c r="K108" s="12">
        <f t="shared" si="4"/>
        <v>26319.818121670411</v>
      </c>
      <c r="L108" s="26">
        <f t="shared" si="5"/>
        <v>0.83818023174409484</v>
      </c>
      <c r="M108" s="12">
        <f t="shared" si="6"/>
        <v>1489.9639732372621</v>
      </c>
      <c r="N108" s="26">
        <f t="shared" si="7"/>
        <v>0.44391253512855672</v>
      </c>
    </row>
    <row r="109" spans="1:14" x14ac:dyDescent="0.35">
      <c r="A109" s="10">
        <v>3118</v>
      </c>
      <c r="B109" s="11" t="s">
        <v>120</v>
      </c>
      <c r="C109" s="12">
        <v>1336146.8819999998</v>
      </c>
      <c r="D109" s="12">
        <v>64420.981786976998</v>
      </c>
      <c r="E109" s="12">
        <v>16105.245446744249</v>
      </c>
      <c r="F109" s="12">
        <v>1255620.6547662786</v>
      </c>
      <c r="G109" s="12">
        <v>33921.118000000002</v>
      </c>
      <c r="H109" s="12">
        <v>87714</v>
      </c>
      <c r="I109" s="13">
        <v>1522362.8220960835</v>
      </c>
      <c r="J109" s="12">
        <v>46382</v>
      </c>
      <c r="K109" s="12">
        <f t="shared" si="4"/>
        <v>27071.291767631377</v>
      </c>
      <c r="L109" s="26">
        <f t="shared" si="5"/>
        <v>0.86211164159690612</v>
      </c>
      <c r="M109" s="12">
        <f t="shared" si="6"/>
        <v>1891.1215557759476</v>
      </c>
      <c r="N109" s="26">
        <f t="shared" si="7"/>
        <v>0.56343145145770601</v>
      </c>
    </row>
    <row r="110" spans="1:14" x14ac:dyDescent="0.35">
      <c r="A110" s="10">
        <v>3120</v>
      </c>
      <c r="B110" s="11" t="s">
        <v>122</v>
      </c>
      <c r="C110" s="12">
        <v>239556.99999999997</v>
      </c>
      <c r="D110" s="12">
        <v>15473.5233383144</v>
      </c>
      <c r="E110" s="12">
        <v>3868.3808345786001</v>
      </c>
      <c r="F110" s="12">
        <v>220215.09582710697</v>
      </c>
      <c r="G110" s="12">
        <v>0</v>
      </c>
      <c r="H110" s="12">
        <v>17475</v>
      </c>
      <c r="I110" s="13">
        <v>262616.61853751278</v>
      </c>
      <c r="J110" s="12">
        <v>8371</v>
      </c>
      <c r="K110" s="12">
        <f t="shared" si="4"/>
        <v>26306.904291853658</v>
      </c>
      <c r="L110" s="26">
        <f t="shared" si="5"/>
        <v>0.83776897826132113</v>
      </c>
      <c r="M110" s="12">
        <f t="shared" si="6"/>
        <v>2087.5642097718314</v>
      </c>
      <c r="N110" s="26">
        <f t="shared" si="7"/>
        <v>0.62195860923402924</v>
      </c>
    </row>
    <row r="111" spans="1:14" x14ac:dyDescent="0.35">
      <c r="A111" s="10">
        <v>3122</v>
      </c>
      <c r="B111" s="11" t="s">
        <v>119</v>
      </c>
      <c r="C111" s="12">
        <v>103663.99999999999</v>
      </c>
      <c r="D111" s="12">
        <v>5924.7527776826009</v>
      </c>
      <c r="E111" s="12">
        <v>1481.1881944206502</v>
      </c>
      <c r="F111" s="12">
        <v>96258.059027896728</v>
      </c>
      <c r="G111" s="12">
        <v>0</v>
      </c>
      <c r="H111" s="12">
        <v>8430</v>
      </c>
      <c r="I111" s="13">
        <v>115385.79419674505</v>
      </c>
      <c r="J111" s="12">
        <v>3639</v>
      </c>
      <c r="K111" s="12">
        <f t="shared" si="4"/>
        <v>26451.788685874344</v>
      </c>
      <c r="L111" s="26">
        <f t="shared" si="5"/>
        <v>0.8423829628411148</v>
      </c>
      <c r="M111" s="12">
        <f t="shared" si="6"/>
        <v>2316.5704863973619</v>
      </c>
      <c r="N111" s="26">
        <f t="shared" si="7"/>
        <v>0.69018761251409888</v>
      </c>
    </row>
    <row r="112" spans="1:14" x14ac:dyDescent="0.35">
      <c r="A112" s="10">
        <v>3124</v>
      </c>
      <c r="B112" s="11" t="s">
        <v>118</v>
      </c>
      <c r="C112" s="12">
        <v>38038.999999999993</v>
      </c>
      <c r="D112" s="12">
        <v>1405.0413504232001</v>
      </c>
      <c r="E112" s="12">
        <v>351.26033760580003</v>
      </c>
      <c r="F112" s="12">
        <v>36282.698311970991</v>
      </c>
      <c r="G112" s="12">
        <v>0</v>
      </c>
      <c r="H112" s="12">
        <v>4320</v>
      </c>
      <c r="I112" s="13">
        <v>44349.395308951949</v>
      </c>
      <c r="J112" s="12">
        <v>1329</v>
      </c>
      <c r="K112" s="12">
        <f t="shared" si="4"/>
        <v>27300.751175297963</v>
      </c>
      <c r="L112" s="26">
        <f t="shared" si="5"/>
        <v>0.86941899982425974</v>
      </c>
      <c r="M112" s="12">
        <f t="shared" si="6"/>
        <v>3250.5643340857787</v>
      </c>
      <c r="N112" s="26">
        <f t="shared" si="7"/>
        <v>0.96845714397196947</v>
      </c>
    </row>
    <row r="113" spans="1:14" x14ac:dyDescent="0.35">
      <c r="A113" s="10">
        <v>3201</v>
      </c>
      <c r="B113" s="11" t="s">
        <v>130</v>
      </c>
      <c r="C113" s="12">
        <v>7268420.9999999981</v>
      </c>
      <c r="D113" s="12">
        <v>905090.7179878134</v>
      </c>
      <c r="E113" s="12">
        <v>226272.67949695335</v>
      </c>
      <c r="F113" s="12">
        <v>6137057.6025152318</v>
      </c>
      <c r="G113" s="12">
        <v>0</v>
      </c>
      <c r="H113" s="12">
        <v>1123139</v>
      </c>
      <c r="I113" s="13">
        <v>7795826.2560323523</v>
      </c>
      <c r="J113" s="12">
        <v>129874</v>
      </c>
      <c r="K113" s="12">
        <f t="shared" si="4"/>
        <v>47253.935372093198</v>
      </c>
      <c r="L113" s="26">
        <f t="shared" si="5"/>
        <v>1.5048475759941096</v>
      </c>
      <c r="M113" s="12">
        <f t="shared" si="6"/>
        <v>8647.9125922047515</v>
      </c>
      <c r="N113" s="26">
        <f t="shared" si="7"/>
        <v>2.576516527466715</v>
      </c>
    </row>
    <row r="114" spans="1:14" x14ac:dyDescent="0.35">
      <c r="A114" s="10">
        <v>3203</v>
      </c>
      <c r="B114" s="11" t="s">
        <v>131</v>
      </c>
      <c r="C114" s="12">
        <v>4414771.9999999991</v>
      </c>
      <c r="D114" s="12">
        <v>666891.29289371683</v>
      </c>
      <c r="E114" s="12">
        <v>166722.82322342921</v>
      </c>
      <c r="F114" s="12">
        <v>3581157.8838828527</v>
      </c>
      <c r="G114" s="12">
        <v>0</v>
      </c>
      <c r="H114" s="12">
        <v>490549</v>
      </c>
      <c r="I114" s="13">
        <v>4425472.018711796</v>
      </c>
      <c r="J114" s="12">
        <v>97784</v>
      </c>
      <c r="K114" s="12">
        <f t="shared" si="4"/>
        <v>36623.147793942284</v>
      </c>
      <c r="L114" s="26">
        <f t="shared" si="5"/>
        <v>1.1662997959644175</v>
      </c>
      <c r="M114" s="12">
        <f t="shared" si="6"/>
        <v>5016.6591671439091</v>
      </c>
      <c r="N114" s="26">
        <f t="shared" si="7"/>
        <v>1.4946387488311073</v>
      </c>
    </row>
    <row r="115" spans="1:14" x14ac:dyDescent="0.35">
      <c r="A115" s="10">
        <v>3205</v>
      </c>
      <c r="B115" s="11" t="s">
        <v>136</v>
      </c>
      <c r="C115" s="12">
        <v>3174402.297999999</v>
      </c>
      <c r="D115" s="12">
        <v>189402.16598363756</v>
      </c>
      <c r="E115" s="12">
        <v>47350.541495909391</v>
      </c>
      <c r="F115" s="12">
        <v>2937649.5905204522</v>
      </c>
      <c r="G115" s="12">
        <v>2990.7020000000002</v>
      </c>
      <c r="H115" s="12">
        <v>193038</v>
      </c>
      <c r="I115" s="13">
        <v>3476215.0980992243</v>
      </c>
      <c r="J115" s="12">
        <v>91515</v>
      </c>
      <c r="K115" s="12">
        <f t="shared" si="4"/>
        <v>32100.197678199769</v>
      </c>
      <c r="L115" s="26">
        <f t="shared" si="5"/>
        <v>1.0222620462104144</v>
      </c>
      <c r="M115" s="12">
        <f t="shared" si="6"/>
        <v>2109.359121455499</v>
      </c>
      <c r="N115" s="26">
        <f t="shared" si="7"/>
        <v>0.62845207798373248</v>
      </c>
    </row>
    <row r="116" spans="1:14" x14ac:dyDescent="0.35">
      <c r="A116" s="10">
        <v>3207</v>
      </c>
      <c r="B116" s="11" t="s">
        <v>126</v>
      </c>
      <c r="C116" s="12">
        <v>2391137.9999999995</v>
      </c>
      <c r="D116" s="12">
        <v>181238.1146695652</v>
      </c>
      <c r="E116" s="12">
        <v>45309.5286673913</v>
      </c>
      <c r="F116" s="12">
        <v>2164590.3566630431</v>
      </c>
      <c r="G116" s="12">
        <v>0</v>
      </c>
      <c r="H116" s="12">
        <v>182481</v>
      </c>
      <c r="I116" s="13">
        <v>2589407.1369550992</v>
      </c>
      <c r="J116" s="12">
        <v>62245</v>
      </c>
      <c r="K116" s="12">
        <f t="shared" si="4"/>
        <v>34775.329049129134</v>
      </c>
      <c r="L116" s="26">
        <f t="shared" si="5"/>
        <v>1.107454209091864</v>
      </c>
      <c r="M116" s="12">
        <f t="shared" si="6"/>
        <v>2931.6571612177686</v>
      </c>
      <c r="N116" s="26">
        <f t="shared" si="7"/>
        <v>0.87344351000407217</v>
      </c>
    </row>
    <row r="117" spans="1:14" x14ac:dyDescent="0.35">
      <c r="A117" s="10">
        <v>3209</v>
      </c>
      <c r="B117" s="11" t="s">
        <v>139</v>
      </c>
      <c r="C117" s="12">
        <v>1352743.9999999998</v>
      </c>
      <c r="D117" s="12">
        <v>73102.131229562598</v>
      </c>
      <c r="E117" s="12">
        <v>18275.532807390649</v>
      </c>
      <c r="F117" s="12">
        <v>1261366.3359630464</v>
      </c>
      <c r="G117" s="12">
        <v>0</v>
      </c>
      <c r="H117" s="12">
        <v>81387</v>
      </c>
      <c r="I117" s="13">
        <v>1490206.4847891207</v>
      </c>
      <c r="J117" s="12">
        <v>42866</v>
      </c>
      <c r="K117" s="12">
        <f t="shared" si="4"/>
        <v>29425.799840504042</v>
      </c>
      <c r="L117" s="26">
        <f t="shared" si="5"/>
        <v>0.93709324340892131</v>
      </c>
      <c r="M117" s="12">
        <f t="shared" si="6"/>
        <v>1898.6376148929221</v>
      </c>
      <c r="N117" s="26">
        <f t="shared" si="7"/>
        <v>0.56567074912981219</v>
      </c>
    </row>
    <row r="118" spans="1:14" x14ac:dyDescent="0.35">
      <c r="A118" s="10">
        <v>3212</v>
      </c>
      <c r="B118" s="11" t="s">
        <v>129</v>
      </c>
      <c r="C118" s="12">
        <v>745684.99999999965</v>
      </c>
      <c r="D118" s="12">
        <v>52703.0503258026</v>
      </c>
      <c r="E118" s="12">
        <v>13175.76258145065</v>
      </c>
      <c r="F118" s="12">
        <v>679806.18709274638</v>
      </c>
      <c r="G118" s="12">
        <v>0</v>
      </c>
      <c r="H118" s="12">
        <v>53290</v>
      </c>
      <c r="I118" s="13">
        <v>810208.4847904424</v>
      </c>
      <c r="J118" s="12">
        <v>20322</v>
      </c>
      <c r="K118" s="12">
        <f t="shared" si="4"/>
        <v>33451.736398619541</v>
      </c>
      <c r="L118" s="26">
        <f t="shared" si="5"/>
        <v>1.0653031125527324</v>
      </c>
      <c r="M118" s="12">
        <f t="shared" si="6"/>
        <v>2622.2812715283931</v>
      </c>
      <c r="N118" s="26">
        <f t="shared" si="7"/>
        <v>0.78126957964972121</v>
      </c>
    </row>
    <row r="119" spans="1:14" x14ac:dyDescent="0.35">
      <c r="A119" s="10">
        <v>3214</v>
      </c>
      <c r="B119" s="11" t="s">
        <v>128</v>
      </c>
      <c r="C119" s="12">
        <v>684996.99999999988</v>
      </c>
      <c r="D119" s="12">
        <v>63746.559062304004</v>
      </c>
      <c r="E119" s="12">
        <v>15936.639765576001</v>
      </c>
      <c r="F119" s="12">
        <v>605313.80117211991</v>
      </c>
      <c r="G119" s="12">
        <v>0</v>
      </c>
      <c r="H119" s="12">
        <v>68895</v>
      </c>
      <c r="I119" s="13">
        <v>737510.10697770305</v>
      </c>
      <c r="J119" s="12">
        <v>16106</v>
      </c>
      <c r="K119" s="12">
        <f t="shared" si="4"/>
        <v>37583.124374277897</v>
      </c>
      <c r="L119" s="26">
        <f t="shared" si="5"/>
        <v>1.1968711847504256</v>
      </c>
      <c r="M119" s="12">
        <f t="shared" si="6"/>
        <v>4277.5984105302368</v>
      </c>
      <c r="N119" s="26">
        <f t="shared" si="7"/>
        <v>1.274446623400326</v>
      </c>
    </row>
    <row r="120" spans="1:14" x14ac:dyDescent="0.35">
      <c r="A120" s="10">
        <v>3216</v>
      </c>
      <c r="B120" s="11" t="s">
        <v>125</v>
      </c>
      <c r="C120" s="12">
        <v>626261.99999999988</v>
      </c>
      <c r="D120" s="12">
        <v>43684.472670440002</v>
      </c>
      <c r="E120" s="12">
        <v>10921.11816761</v>
      </c>
      <c r="F120" s="12">
        <v>571656.40916194988</v>
      </c>
      <c r="G120" s="12">
        <v>0</v>
      </c>
      <c r="H120" s="12">
        <v>39509</v>
      </c>
      <c r="I120" s="13">
        <v>677335.76316544088</v>
      </c>
      <c r="J120" s="12">
        <v>19089</v>
      </c>
      <c r="K120" s="12">
        <f t="shared" si="4"/>
        <v>29946.901836762005</v>
      </c>
      <c r="L120" s="26">
        <f t="shared" si="5"/>
        <v>0.95368824379861583</v>
      </c>
      <c r="M120" s="12">
        <f t="shared" si="6"/>
        <v>2069.7260202210696</v>
      </c>
      <c r="N120" s="26">
        <f t="shared" si="7"/>
        <v>0.61664398680837584</v>
      </c>
    </row>
    <row r="121" spans="1:14" x14ac:dyDescent="0.35">
      <c r="A121" s="10">
        <v>3218</v>
      </c>
      <c r="B121" s="11" t="s">
        <v>127</v>
      </c>
      <c r="C121" s="12">
        <v>693398.99999999988</v>
      </c>
      <c r="D121" s="12">
        <v>31569.834740128397</v>
      </c>
      <c r="E121" s="12">
        <v>7892.4586850320993</v>
      </c>
      <c r="F121" s="12">
        <v>653936.70657483942</v>
      </c>
      <c r="G121" s="12">
        <v>0</v>
      </c>
      <c r="H121" s="12">
        <v>43486</v>
      </c>
      <c r="I121" s="13">
        <v>773544.58040555578</v>
      </c>
      <c r="J121" s="12">
        <v>21350</v>
      </c>
      <c r="K121" s="12">
        <f t="shared" si="4"/>
        <v>30629.353937931592</v>
      </c>
      <c r="L121" s="26">
        <f t="shared" si="5"/>
        <v>0.9754215953616191</v>
      </c>
      <c r="M121" s="12">
        <f t="shared" si="6"/>
        <v>2036.8149882903981</v>
      </c>
      <c r="N121" s="26">
        <f t="shared" si="7"/>
        <v>0.60683863588683729</v>
      </c>
    </row>
    <row r="122" spans="1:14" x14ac:dyDescent="0.35">
      <c r="A122" s="10">
        <v>3220</v>
      </c>
      <c r="B122" s="11" t="s">
        <v>134</v>
      </c>
      <c r="C122" s="12">
        <v>334540.82599999994</v>
      </c>
      <c r="D122" s="12">
        <v>13530.136597287399</v>
      </c>
      <c r="E122" s="12">
        <v>3382.5341493218498</v>
      </c>
      <c r="F122" s="12">
        <v>317628.15525339072</v>
      </c>
      <c r="G122" s="12">
        <v>9.1739999999999995</v>
      </c>
      <c r="H122" s="12">
        <v>14750</v>
      </c>
      <c r="I122" s="13">
        <v>370953.98714253312</v>
      </c>
      <c r="J122" s="12">
        <v>11392</v>
      </c>
      <c r="K122" s="12">
        <f t="shared" si="4"/>
        <v>27881.6849765968</v>
      </c>
      <c r="L122" s="26">
        <f t="shared" si="5"/>
        <v>0.88791940229473609</v>
      </c>
      <c r="M122" s="12">
        <f t="shared" si="6"/>
        <v>1294.7682584269662</v>
      </c>
      <c r="N122" s="26">
        <f t="shared" si="7"/>
        <v>0.38575688427788274</v>
      </c>
    </row>
    <row r="123" spans="1:14" x14ac:dyDescent="0.35">
      <c r="A123" s="10">
        <v>3222</v>
      </c>
      <c r="B123" s="11" t="s">
        <v>135</v>
      </c>
      <c r="C123" s="12">
        <v>1614534.9999999995</v>
      </c>
      <c r="D123" s="12">
        <v>88767.879459121003</v>
      </c>
      <c r="E123" s="12">
        <v>22191.969864780251</v>
      </c>
      <c r="F123" s="12">
        <v>1503575.1506760982</v>
      </c>
      <c r="G123" s="12">
        <v>0</v>
      </c>
      <c r="H123" s="12">
        <v>123982</v>
      </c>
      <c r="I123" s="13">
        <v>1796582.6524798442</v>
      </c>
      <c r="J123" s="12">
        <v>46797</v>
      </c>
      <c r="K123" s="12">
        <f t="shared" si="4"/>
        <v>32129.73375806351</v>
      </c>
      <c r="L123" s="26">
        <f t="shared" si="5"/>
        <v>1.0232026514285264</v>
      </c>
      <c r="M123" s="12">
        <f t="shared" si="6"/>
        <v>2649.3578648203943</v>
      </c>
      <c r="N123" s="26">
        <f t="shared" si="7"/>
        <v>0.78933664663039582</v>
      </c>
    </row>
    <row r="124" spans="1:14" x14ac:dyDescent="0.35">
      <c r="A124" s="10">
        <v>3224</v>
      </c>
      <c r="B124" s="11" t="s">
        <v>133</v>
      </c>
      <c r="C124" s="12">
        <v>671094.85599999991</v>
      </c>
      <c r="D124" s="12">
        <v>49376.7441340644</v>
      </c>
      <c r="E124" s="12">
        <v>12344.1860335161</v>
      </c>
      <c r="F124" s="12">
        <v>609373.92583241942</v>
      </c>
      <c r="G124" s="12">
        <v>12.144</v>
      </c>
      <c r="H124" s="12">
        <v>38303</v>
      </c>
      <c r="I124" s="13">
        <v>719178.49510036258</v>
      </c>
      <c r="J124" s="12">
        <v>19618</v>
      </c>
      <c r="K124" s="12">
        <f t="shared" si="4"/>
        <v>31061.9801117555</v>
      </c>
      <c r="L124" s="26">
        <f t="shared" si="5"/>
        <v>0.98919899705026237</v>
      </c>
      <c r="M124" s="12">
        <f t="shared" si="6"/>
        <v>1952.4416352329492</v>
      </c>
      <c r="N124" s="26">
        <f t="shared" si="7"/>
        <v>0.58170085421843132</v>
      </c>
    </row>
    <row r="125" spans="1:14" x14ac:dyDescent="0.35">
      <c r="A125" s="10">
        <v>3226</v>
      </c>
      <c r="B125" s="11" t="s">
        <v>132</v>
      </c>
      <c r="C125" s="12">
        <v>498799</v>
      </c>
      <c r="D125" s="12">
        <v>23845.624584850004</v>
      </c>
      <c r="E125" s="12">
        <v>5961.406146212501</v>
      </c>
      <c r="F125" s="12">
        <v>468991.96926893754</v>
      </c>
      <c r="G125" s="12">
        <v>0</v>
      </c>
      <c r="H125" s="12">
        <v>27745</v>
      </c>
      <c r="I125" s="13">
        <v>552190.84555487847</v>
      </c>
      <c r="J125" s="12">
        <v>17945</v>
      </c>
      <c r="K125" s="12">
        <f t="shared" si="4"/>
        <v>26134.966245134441</v>
      </c>
      <c r="L125" s="26">
        <f t="shared" si="5"/>
        <v>0.83229344377325853</v>
      </c>
      <c r="M125" s="12">
        <f t="shared" si="6"/>
        <v>1546.1131234327111</v>
      </c>
      <c r="N125" s="26">
        <f t="shared" si="7"/>
        <v>0.46064133666757673</v>
      </c>
    </row>
    <row r="126" spans="1:14" x14ac:dyDescent="0.35">
      <c r="A126" s="10">
        <v>3228</v>
      </c>
      <c r="B126" s="11" t="s">
        <v>140</v>
      </c>
      <c r="C126" s="12">
        <v>697453.19899999991</v>
      </c>
      <c r="D126" s="12">
        <v>21012.072513080202</v>
      </c>
      <c r="E126" s="12">
        <v>5253.0181282700505</v>
      </c>
      <c r="F126" s="12">
        <v>671188.10835864965</v>
      </c>
      <c r="G126" s="12">
        <v>7049.8010000000004</v>
      </c>
      <c r="H126" s="12">
        <v>32075</v>
      </c>
      <c r="I126" s="13">
        <v>791582.49175247154</v>
      </c>
      <c r="J126" s="12">
        <v>24283</v>
      </c>
      <c r="K126" s="12">
        <f t="shared" si="4"/>
        <v>27640.24660703577</v>
      </c>
      <c r="L126" s="26">
        <f t="shared" si="5"/>
        <v>0.8802305623637352</v>
      </c>
      <c r="M126" s="12">
        <f t="shared" si="6"/>
        <v>1320.8829222089528</v>
      </c>
      <c r="N126" s="26">
        <f t="shared" si="7"/>
        <v>0.39353735871331763</v>
      </c>
    </row>
    <row r="127" spans="1:14" x14ac:dyDescent="0.35">
      <c r="A127" s="10">
        <v>3230</v>
      </c>
      <c r="B127" s="11" t="s">
        <v>138</v>
      </c>
      <c r="C127" s="12">
        <v>282075.99999999994</v>
      </c>
      <c r="D127" s="12">
        <v>17437.886689989202</v>
      </c>
      <c r="E127" s="12">
        <v>4359.4716724973005</v>
      </c>
      <c r="F127" s="12">
        <v>260278.64163751344</v>
      </c>
      <c r="G127" s="12">
        <v>0</v>
      </c>
      <c r="H127" s="12">
        <v>18054</v>
      </c>
      <c r="I127" s="13">
        <v>308444.07849221188</v>
      </c>
      <c r="J127" s="12">
        <v>7285</v>
      </c>
      <c r="K127" s="12">
        <f t="shared" si="4"/>
        <v>35728.022187716328</v>
      </c>
      <c r="L127" s="26">
        <f t="shared" si="5"/>
        <v>1.1377936495845988</v>
      </c>
      <c r="M127" s="12">
        <f t="shared" si="6"/>
        <v>2478.2429649965684</v>
      </c>
      <c r="N127" s="26">
        <f t="shared" si="7"/>
        <v>0.73835551531215038</v>
      </c>
    </row>
    <row r="128" spans="1:14" x14ac:dyDescent="0.35">
      <c r="A128" s="10">
        <v>3232</v>
      </c>
      <c r="B128" s="11" t="s">
        <v>137</v>
      </c>
      <c r="C128" s="12">
        <v>928619.99999999977</v>
      </c>
      <c r="D128" s="12">
        <v>55159.701467115599</v>
      </c>
      <c r="E128" s="12">
        <v>13789.9253667789</v>
      </c>
      <c r="F128" s="12">
        <v>859670.37316610536</v>
      </c>
      <c r="G128" s="12">
        <v>0</v>
      </c>
      <c r="H128" s="12">
        <v>57384</v>
      </c>
      <c r="I128" s="13">
        <v>1017070.5513281776</v>
      </c>
      <c r="J128" s="12">
        <v>25440</v>
      </c>
      <c r="K128" s="12">
        <f t="shared" si="4"/>
        <v>33792.07441690666</v>
      </c>
      <c r="L128" s="26">
        <f t="shared" si="5"/>
        <v>1.0761415080811707</v>
      </c>
      <c r="M128" s="12">
        <f t="shared" si="6"/>
        <v>2255.6603773584907</v>
      </c>
      <c r="N128" s="26">
        <f t="shared" si="7"/>
        <v>0.67204035432257714</v>
      </c>
    </row>
    <row r="129" spans="1:14" x14ac:dyDescent="0.35">
      <c r="A129" s="10">
        <v>3234</v>
      </c>
      <c r="B129" s="11" t="s">
        <v>160</v>
      </c>
      <c r="C129" s="12">
        <v>272490.99999999994</v>
      </c>
      <c r="D129" s="12">
        <v>11158.903665785201</v>
      </c>
      <c r="E129" s="12">
        <v>2789.7259164463003</v>
      </c>
      <c r="F129" s="12">
        <v>258542.37041776843</v>
      </c>
      <c r="G129" s="12">
        <v>0</v>
      </c>
      <c r="H129" s="12">
        <v>14020</v>
      </c>
      <c r="I129" s="13">
        <v>303451.33065076609</v>
      </c>
      <c r="J129" s="12">
        <v>9307</v>
      </c>
      <c r="K129" s="12">
        <f t="shared" si="4"/>
        <v>27779.34569869651</v>
      </c>
      <c r="L129" s="26">
        <f t="shared" si="5"/>
        <v>0.88466030835759513</v>
      </c>
      <c r="M129" s="12">
        <f t="shared" si="6"/>
        <v>1506.3930374986569</v>
      </c>
      <c r="N129" s="26">
        <f t="shared" si="7"/>
        <v>0.44880732969880394</v>
      </c>
    </row>
    <row r="130" spans="1:14" x14ac:dyDescent="0.35">
      <c r="A130" s="10">
        <v>3236</v>
      </c>
      <c r="B130" s="11" t="s">
        <v>159</v>
      </c>
      <c r="C130" s="12">
        <v>204480.22399999993</v>
      </c>
      <c r="D130" s="12">
        <v>16478.139026224799</v>
      </c>
      <c r="E130" s="12">
        <v>4119.5347565561997</v>
      </c>
      <c r="F130" s="12">
        <v>183882.55021721893</v>
      </c>
      <c r="G130" s="12">
        <v>149.77600000000001</v>
      </c>
      <c r="H130" s="12">
        <v>10454</v>
      </c>
      <c r="I130" s="13">
        <v>216334.77073135716</v>
      </c>
      <c r="J130" s="12">
        <v>6990</v>
      </c>
      <c r="K130" s="12">
        <f t="shared" si="4"/>
        <v>26306.516483150062</v>
      </c>
      <c r="L130" s="26">
        <f t="shared" si="5"/>
        <v>0.83775662811560392</v>
      </c>
      <c r="M130" s="12">
        <f t="shared" si="6"/>
        <v>1495.5650929899857</v>
      </c>
      <c r="N130" s="26">
        <f t="shared" si="7"/>
        <v>0.44558130518853872</v>
      </c>
    </row>
    <row r="131" spans="1:14" x14ac:dyDescent="0.35">
      <c r="A131" s="10">
        <v>3238</v>
      </c>
      <c r="B131" s="11" t="s">
        <v>142</v>
      </c>
      <c r="C131" s="12">
        <v>456570.92999999993</v>
      </c>
      <c r="D131" s="12">
        <v>21153.127381981398</v>
      </c>
      <c r="E131" s="12">
        <v>5288.2818454953494</v>
      </c>
      <c r="F131" s="12">
        <v>430129.52077252319</v>
      </c>
      <c r="G131" s="12">
        <v>26.07</v>
      </c>
      <c r="H131" s="12">
        <v>20101</v>
      </c>
      <c r="I131" s="13">
        <v>502451.58520899096</v>
      </c>
      <c r="J131" s="12">
        <v>15530</v>
      </c>
      <c r="K131" s="12">
        <f t="shared" si="4"/>
        <v>27696.68517530735</v>
      </c>
      <c r="L131" s="26">
        <f t="shared" si="5"/>
        <v>0.88202790351611293</v>
      </c>
      <c r="M131" s="12">
        <f t="shared" si="6"/>
        <v>1294.3335479716677</v>
      </c>
      <c r="N131" s="26">
        <f t="shared" si="7"/>
        <v>0.38562736878373344</v>
      </c>
    </row>
    <row r="132" spans="1:14" x14ac:dyDescent="0.35">
      <c r="A132" s="10">
        <v>3240</v>
      </c>
      <c r="B132" s="11" t="s">
        <v>141</v>
      </c>
      <c r="C132" s="12">
        <v>761672.83399999992</v>
      </c>
      <c r="D132" s="12">
        <v>33050.123825320203</v>
      </c>
      <c r="E132" s="12">
        <v>8262.5309563300507</v>
      </c>
      <c r="F132" s="12">
        <v>720360.17921834975</v>
      </c>
      <c r="G132" s="12">
        <v>749.16600000000005</v>
      </c>
      <c r="H132" s="12">
        <v>38685</v>
      </c>
      <c r="I132" s="13">
        <v>845952.80126396357</v>
      </c>
      <c r="J132" s="12">
        <v>27338</v>
      </c>
      <c r="K132" s="12">
        <f t="shared" si="4"/>
        <v>26350.141898395996</v>
      </c>
      <c r="L132" s="26">
        <f t="shared" si="5"/>
        <v>0.83914592193563464</v>
      </c>
      <c r="M132" s="12">
        <f t="shared" si="6"/>
        <v>1415.0632818787037</v>
      </c>
      <c r="N132" s="26">
        <f t="shared" si="7"/>
        <v>0.4215969916784571</v>
      </c>
    </row>
    <row r="133" spans="1:14" x14ac:dyDescent="0.35">
      <c r="A133" s="10">
        <v>3242</v>
      </c>
      <c r="B133" s="11" t="s">
        <v>143</v>
      </c>
      <c r="C133" s="12">
        <v>77746.041999999987</v>
      </c>
      <c r="D133" s="12">
        <v>2623.6904914544002</v>
      </c>
      <c r="E133" s="12">
        <v>655.92262286360005</v>
      </c>
      <c r="F133" s="12">
        <v>74466.428885681991</v>
      </c>
      <c r="G133" s="12">
        <v>56.957999999999998</v>
      </c>
      <c r="H133" s="12">
        <v>5037</v>
      </c>
      <c r="I133" s="13">
        <v>88207.425706539318</v>
      </c>
      <c r="J133" s="12">
        <v>2944</v>
      </c>
      <c r="K133" s="12">
        <f t="shared" si="4"/>
        <v>25294.303289973501</v>
      </c>
      <c r="L133" s="26">
        <f t="shared" si="5"/>
        <v>0.80552171353872026</v>
      </c>
      <c r="M133" s="12">
        <f t="shared" si="6"/>
        <v>1710.9375</v>
      </c>
      <c r="N133" s="26">
        <f t="shared" si="7"/>
        <v>0.50974830043798047</v>
      </c>
    </row>
    <row r="134" spans="1:14" x14ac:dyDescent="0.35">
      <c r="A134" s="10">
        <v>3301</v>
      </c>
      <c r="B134" s="11" t="s">
        <v>114</v>
      </c>
      <c r="C134" s="12">
        <v>3330735.9999999995</v>
      </c>
      <c r="D134" s="12">
        <v>231159.38706636542</v>
      </c>
      <c r="E134" s="12">
        <v>57789.846766591356</v>
      </c>
      <c r="F134" s="12">
        <v>3041786.7661670428</v>
      </c>
      <c r="G134" s="12">
        <v>0</v>
      </c>
      <c r="H134" s="12">
        <v>254147</v>
      </c>
      <c r="I134" s="13">
        <v>3637046.7178919786</v>
      </c>
      <c r="J134" s="12">
        <v>103291</v>
      </c>
      <c r="K134" s="12">
        <f t="shared" si="4"/>
        <v>29448.710595957466</v>
      </c>
      <c r="L134" s="26">
        <f t="shared" si="5"/>
        <v>0.93782285872110205</v>
      </c>
      <c r="M134" s="12">
        <f t="shared" si="6"/>
        <v>2460.495106059579</v>
      </c>
      <c r="N134" s="26">
        <f t="shared" si="7"/>
        <v>0.73306780554511142</v>
      </c>
    </row>
    <row r="135" spans="1:14" x14ac:dyDescent="0.35">
      <c r="A135" s="10">
        <v>3303</v>
      </c>
      <c r="B135" s="11" t="s">
        <v>115</v>
      </c>
      <c r="C135" s="12">
        <v>986702.20699999982</v>
      </c>
      <c r="D135" s="12">
        <v>39094.8913609804</v>
      </c>
      <c r="E135" s="12">
        <v>9773.7228402451001</v>
      </c>
      <c r="F135" s="12">
        <v>937833.59279877436</v>
      </c>
      <c r="G135" s="12">
        <v>6546.7929999999997</v>
      </c>
      <c r="H135" s="12">
        <v>71623</v>
      </c>
      <c r="I135" s="13">
        <v>1122857.887837036</v>
      </c>
      <c r="J135" s="12">
        <v>28793</v>
      </c>
      <c r="K135" s="12">
        <f t="shared" si="4"/>
        <v>32571.583120854873</v>
      </c>
      <c r="L135" s="26">
        <f t="shared" si="5"/>
        <v>1.0372737745490741</v>
      </c>
      <c r="M135" s="12">
        <f t="shared" si="6"/>
        <v>2487.5143263987775</v>
      </c>
      <c r="N135" s="26">
        <f t="shared" si="7"/>
        <v>0.74111777911051968</v>
      </c>
    </row>
    <row r="136" spans="1:14" x14ac:dyDescent="0.35">
      <c r="A136" s="10">
        <v>3305</v>
      </c>
      <c r="B136" s="11" t="s">
        <v>116</v>
      </c>
      <c r="C136" s="12">
        <v>949629.04399999988</v>
      </c>
      <c r="D136" s="12">
        <v>60138.741294583393</v>
      </c>
      <c r="E136" s="12">
        <v>15034.685323645848</v>
      </c>
      <c r="F136" s="12">
        <v>874455.61738177063</v>
      </c>
      <c r="G136" s="12">
        <v>5147.9560000000001</v>
      </c>
      <c r="H136" s="12">
        <v>70536</v>
      </c>
      <c r="I136" s="13">
        <v>1048834.6365103843</v>
      </c>
      <c r="J136" s="12">
        <v>31444</v>
      </c>
      <c r="K136" s="12">
        <f t="shared" si="4"/>
        <v>27809.935675542889</v>
      </c>
      <c r="L136" s="26">
        <f t="shared" si="5"/>
        <v>0.88563447595114064</v>
      </c>
      <c r="M136" s="12">
        <f t="shared" si="6"/>
        <v>2243.2260526650552</v>
      </c>
      <c r="N136" s="26">
        <f t="shared" si="7"/>
        <v>0.66833573280392278</v>
      </c>
    </row>
    <row r="137" spans="1:14" x14ac:dyDescent="0.35">
      <c r="A137" s="10">
        <v>3310</v>
      </c>
      <c r="B137" s="11" t="s">
        <v>144</v>
      </c>
      <c r="C137" s="12">
        <v>264428.15899999993</v>
      </c>
      <c r="D137" s="12">
        <v>24934.091837504599</v>
      </c>
      <c r="E137" s="12">
        <v>6233.5229593761496</v>
      </c>
      <c r="F137" s="12">
        <v>233260.54420311918</v>
      </c>
      <c r="G137" s="12">
        <v>148.84100000000001</v>
      </c>
      <c r="H137" s="12">
        <v>26672</v>
      </c>
      <c r="I137" s="13">
        <v>284444.09737724299</v>
      </c>
      <c r="J137" s="12">
        <v>6888</v>
      </c>
      <c r="K137" s="12">
        <f t="shared" si="4"/>
        <v>33864.771225772238</v>
      </c>
      <c r="L137" s="26">
        <f t="shared" si="5"/>
        <v>1.078456608733475</v>
      </c>
      <c r="M137" s="12">
        <f t="shared" si="6"/>
        <v>3872.2415795586526</v>
      </c>
      <c r="N137" s="26">
        <f t="shared" si="7"/>
        <v>1.1536766036546071</v>
      </c>
    </row>
    <row r="138" spans="1:14" x14ac:dyDescent="0.35">
      <c r="A138" s="10">
        <v>3312</v>
      </c>
      <c r="B138" s="11" t="s">
        <v>155</v>
      </c>
      <c r="C138" s="12">
        <v>1108426.7579999997</v>
      </c>
      <c r="D138" s="12">
        <v>85156.730231157606</v>
      </c>
      <c r="E138" s="12">
        <v>21289.182557789401</v>
      </c>
      <c r="F138" s="12">
        <v>1001980.8452110527</v>
      </c>
      <c r="G138" s="12">
        <v>0.24199999999999999</v>
      </c>
      <c r="H138" s="12">
        <v>87566</v>
      </c>
      <c r="I138" s="13">
        <v>1200949.3652820452</v>
      </c>
      <c r="J138" s="12">
        <v>28167</v>
      </c>
      <c r="K138" s="12">
        <f t="shared" si="4"/>
        <v>35572.863464730101</v>
      </c>
      <c r="L138" s="26">
        <f t="shared" si="5"/>
        <v>1.1328524689963242</v>
      </c>
      <c r="M138" s="12">
        <f t="shared" si="6"/>
        <v>3108.815280292541</v>
      </c>
      <c r="N138" s="26">
        <f t="shared" si="7"/>
        <v>0.92622512833154147</v>
      </c>
    </row>
    <row r="139" spans="1:14" x14ac:dyDescent="0.35">
      <c r="A139" s="10">
        <v>3314</v>
      </c>
      <c r="B139" s="11" t="s">
        <v>154</v>
      </c>
      <c r="C139" s="12">
        <v>646344.8609999998</v>
      </c>
      <c r="D139" s="12">
        <v>34636.414948270402</v>
      </c>
      <c r="E139" s="12">
        <v>8659.1037370676004</v>
      </c>
      <c r="F139" s="12">
        <v>603049.34231466183</v>
      </c>
      <c r="G139" s="12">
        <v>645.13900000000001</v>
      </c>
      <c r="H139" s="12">
        <v>60659</v>
      </c>
      <c r="I139" s="13">
        <v>729412.54555675643</v>
      </c>
      <c r="J139" s="12">
        <v>20495</v>
      </c>
      <c r="K139" s="12">
        <f t="shared" ref="K139:K202" si="8">+F139*1000/J139</f>
        <v>29424.217726990089</v>
      </c>
      <c r="L139" s="26">
        <f t="shared" ref="L139:L202" si="9">+K139/$K$367</f>
        <v>0.93704285946380284</v>
      </c>
      <c r="M139" s="12">
        <f t="shared" ref="M139:M202" si="10">+H139*1000/J139</f>
        <v>2959.6974871919979</v>
      </c>
      <c r="N139" s="26">
        <f t="shared" ref="N139:N202" si="11">+M139/$M$367</f>
        <v>0.88179770675824365</v>
      </c>
    </row>
    <row r="140" spans="1:14" x14ac:dyDescent="0.35">
      <c r="A140" s="10">
        <v>3316</v>
      </c>
      <c r="B140" s="11" t="s">
        <v>153</v>
      </c>
      <c r="C140" s="12">
        <v>399316.18999999989</v>
      </c>
      <c r="D140" s="12">
        <v>26770.019302361001</v>
      </c>
      <c r="E140" s="12">
        <v>6692.5048255902502</v>
      </c>
      <c r="F140" s="12">
        <v>365853.66587204864</v>
      </c>
      <c r="G140" s="12">
        <v>13504.81</v>
      </c>
      <c r="H140" s="12">
        <v>27181</v>
      </c>
      <c r="I140" s="13">
        <v>448413.83625261032</v>
      </c>
      <c r="J140" s="12">
        <v>14527</v>
      </c>
      <c r="K140" s="12">
        <f t="shared" si="8"/>
        <v>25184.392226340511</v>
      </c>
      <c r="L140" s="26">
        <f t="shared" si="9"/>
        <v>0.80202148871340928</v>
      </c>
      <c r="M140" s="12">
        <f t="shared" si="10"/>
        <v>1871.0676671026365</v>
      </c>
      <c r="N140" s="26">
        <f t="shared" si="11"/>
        <v>0.55745669453736679</v>
      </c>
    </row>
    <row r="141" spans="1:14" x14ac:dyDescent="0.35">
      <c r="A141" s="10">
        <v>3318</v>
      </c>
      <c r="B141" s="11" t="s">
        <v>152</v>
      </c>
      <c r="C141" s="12">
        <v>72143.045999999973</v>
      </c>
      <c r="D141" s="12">
        <v>4930.7097735015996</v>
      </c>
      <c r="E141" s="12">
        <v>1232.6774433753999</v>
      </c>
      <c r="F141" s="12">
        <v>65979.65878312297</v>
      </c>
      <c r="G141" s="12">
        <v>470.95400000000001</v>
      </c>
      <c r="H141" s="12">
        <v>15808</v>
      </c>
      <c r="I141" s="13">
        <v>87083.904322249073</v>
      </c>
      <c r="J141" s="12">
        <v>2211</v>
      </c>
      <c r="K141" s="12">
        <f t="shared" si="8"/>
        <v>29841.546261023504</v>
      </c>
      <c r="L141" s="26">
        <f t="shared" si="9"/>
        <v>0.95033309292030022</v>
      </c>
      <c r="M141" s="12">
        <f t="shared" si="10"/>
        <v>7149.7060153776574</v>
      </c>
      <c r="N141" s="26">
        <f t="shared" si="11"/>
        <v>2.1301482315806197</v>
      </c>
    </row>
    <row r="142" spans="1:14" x14ac:dyDescent="0.35">
      <c r="A142" s="10">
        <v>3320</v>
      </c>
      <c r="B142" s="11" t="s">
        <v>145</v>
      </c>
      <c r="C142" s="12">
        <v>37528.637999999992</v>
      </c>
      <c r="D142" s="12">
        <v>3702.8577738292001</v>
      </c>
      <c r="E142" s="12">
        <v>925.71444345730004</v>
      </c>
      <c r="F142" s="12">
        <v>32900.065782713493</v>
      </c>
      <c r="G142" s="12">
        <v>87.361999999999995</v>
      </c>
      <c r="H142" s="12">
        <v>10423</v>
      </c>
      <c r="I142" s="13">
        <v>45181.382275540745</v>
      </c>
      <c r="J142" s="12">
        <v>1097</v>
      </c>
      <c r="K142" s="12">
        <f t="shared" si="8"/>
        <v>29990.944195727887</v>
      </c>
      <c r="L142" s="26">
        <f t="shared" si="9"/>
        <v>0.95509081559732389</v>
      </c>
      <c r="M142" s="12">
        <f t="shared" si="10"/>
        <v>9501.3673655423881</v>
      </c>
      <c r="N142" s="26">
        <f t="shared" si="11"/>
        <v>2.8307906433882737</v>
      </c>
    </row>
    <row r="143" spans="1:14" x14ac:dyDescent="0.35">
      <c r="A143" s="10">
        <v>3322</v>
      </c>
      <c r="B143" s="11" t="s">
        <v>146</v>
      </c>
      <c r="C143" s="12">
        <v>113848.21499999997</v>
      </c>
      <c r="D143" s="12">
        <v>7709.6857756082009</v>
      </c>
      <c r="E143" s="12">
        <v>1927.4214439020502</v>
      </c>
      <c r="F143" s="12">
        <v>104211.10778048972</v>
      </c>
      <c r="G143" s="12">
        <v>3832.7849999999999</v>
      </c>
      <c r="H143" s="12">
        <v>19632</v>
      </c>
      <c r="I143" s="13">
        <v>136631.12413807021</v>
      </c>
      <c r="J143" s="12">
        <v>3299</v>
      </c>
      <c r="K143" s="12">
        <f t="shared" si="8"/>
        <v>31588.69590193687</v>
      </c>
      <c r="L143" s="26">
        <f t="shared" si="9"/>
        <v>1.0059727741727571</v>
      </c>
      <c r="M143" s="12">
        <f t="shared" si="10"/>
        <v>5950.8942103667778</v>
      </c>
      <c r="N143" s="26">
        <f t="shared" si="11"/>
        <v>1.7729801408997599</v>
      </c>
    </row>
    <row r="144" spans="1:14" x14ac:dyDescent="0.35">
      <c r="A144" s="10">
        <v>3324</v>
      </c>
      <c r="B144" s="11" t="s">
        <v>147</v>
      </c>
      <c r="C144" s="12">
        <v>162773.31499999994</v>
      </c>
      <c r="D144" s="12">
        <v>14823.9092955372</v>
      </c>
      <c r="E144" s="12">
        <v>3705.9773238842999</v>
      </c>
      <c r="F144" s="12">
        <v>144243.42838057847</v>
      </c>
      <c r="G144" s="12">
        <v>7406.6850000000004</v>
      </c>
      <c r="H144" s="12">
        <v>19801</v>
      </c>
      <c r="I144" s="13">
        <v>185689.60498442626</v>
      </c>
      <c r="J144" s="12">
        <v>4767</v>
      </c>
      <c r="K144" s="12">
        <f t="shared" si="8"/>
        <v>30258.743104799341</v>
      </c>
      <c r="L144" s="26">
        <f t="shared" si="9"/>
        <v>0.963619132572338</v>
      </c>
      <c r="M144" s="12">
        <f t="shared" si="10"/>
        <v>4153.7654709460876</v>
      </c>
      <c r="N144" s="26">
        <f t="shared" si="11"/>
        <v>1.2375524466748411</v>
      </c>
    </row>
    <row r="145" spans="1:14" x14ac:dyDescent="0.35">
      <c r="A145" s="10">
        <v>3326</v>
      </c>
      <c r="B145" s="11" t="s">
        <v>148</v>
      </c>
      <c r="C145" s="12">
        <v>119975.66099999996</v>
      </c>
      <c r="D145" s="12">
        <v>9726.8462379949997</v>
      </c>
      <c r="E145" s="12">
        <v>2431.7115594987499</v>
      </c>
      <c r="F145" s="12">
        <v>107817.10320250622</v>
      </c>
      <c r="G145" s="12">
        <v>4211.3389999999999</v>
      </c>
      <c r="H145" s="12">
        <v>20110</v>
      </c>
      <c r="I145" s="13">
        <v>141453.88008921305</v>
      </c>
      <c r="J145" s="12">
        <v>2645</v>
      </c>
      <c r="K145" s="12">
        <f t="shared" si="8"/>
        <v>40762.60990642957</v>
      </c>
      <c r="L145" s="26">
        <f t="shared" si="9"/>
        <v>1.2981249969100042</v>
      </c>
      <c r="M145" s="12">
        <f t="shared" si="10"/>
        <v>7603.0245746691871</v>
      </c>
      <c r="N145" s="26">
        <f t="shared" si="11"/>
        <v>2.2652077326762772</v>
      </c>
    </row>
    <row r="146" spans="1:14" x14ac:dyDescent="0.35">
      <c r="A146" s="10">
        <v>3328</v>
      </c>
      <c r="B146" s="11" t="s">
        <v>149</v>
      </c>
      <c r="C146" s="12">
        <v>153935.01499999996</v>
      </c>
      <c r="D146" s="12">
        <v>9096.3191304026004</v>
      </c>
      <c r="E146" s="12">
        <v>2274.0797826006501</v>
      </c>
      <c r="F146" s="12">
        <v>142564.61608699668</v>
      </c>
      <c r="G146" s="12">
        <v>12194.985000000001</v>
      </c>
      <c r="H146" s="12">
        <v>15611</v>
      </c>
      <c r="I146" s="13">
        <v>185433.25984535838</v>
      </c>
      <c r="J146" s="12">
        <v>4862</v>
      </c>
      <c r="K146" s="12">
        <f t="shared" si="8"/>
        <v>29322.216389756617</v>
      </c>
      <c r="L146" s="26">
        <f t="shared" si="9"/>
        <v>0.93379452757619885</v>
      </c>
      <c r="M146" s="12">
        <f t="shared" si="10"/>
        <v>3210.8185931715343</v>
      </c>
      <c r="N146" s="26">
        <f t="shared" si="11"/>
        <v>0.95661549348462882</v>
      </c>
    </row>
    <row r="147" spans="1:14" x14ac:dyDescent="0.35">
      <c r="A147" s="10">
        <v>3330</v>
      </c>
      <c r="B147" s="11" t="s">
        <v>150</v>
      </c>
      <c r="C147" s="12">
        <v>188621.23999999993</v>
      </c>
      <c r="D147" s="12">
        <v>11428.421782757399</v>
      </c>
      <c r="E147" s="12">
        <v>2857.1054456893498</v>
      </c>
      <c r="F147" s="12">
        <v>174335.7127715532</v>
      </c>
      <c r="G147" s="12">
        <v>22606.76</v>
      </c>
      <c r="H147" s="12">
        <v>48942</v>
      </c>
      <c r="I147" s="13">
        <v>256840.89896364021</v>
      </c>
      <c r="J147" s="12">
        <v>4506</v>
      </c>
      <c r="K147" s="12">
        <f t="shared" si="8"/>
        <v>38689.68326044234</v>
      </c>
      <c r="L147" s="26">
        <f t="shared" si="9"/>
        <v>1.2321106297707598</v>
      </c>
      <c r="M147" s="12">
        <f t="shared" si="10"/>
        <v>10861.517976031957</v>
      </c>
      <c r="N147" s="26">
        <f t="shared" si="11"/>
        <v>3.2360272239394274</v>
      </c>
    </row>
    <row r="148" spans="1:14" x14ac:dyDescent="0.35">
      <c r="A148" s="10">
        <v>3332</v>
      </c>
      <c r="B148" s="11" t="s">
        <v>151</v>
      </c>
      <c r="C148" s="12">
        <v>108940.41399999998</v>
      </c>
      <c r="D148" s="12">
        <v>5116.0359354075999</v>
      </c>
      <c r="E148" s="12">
        <v>1279.0089838519</v>
      </c>
      <c r="F148" s="12">
        <v>102545.36908074046</v>
      </c>
      <c r="G148" s="12">
        <v>212.58600000000001</v>
      </c>
      <c r="H148" s="12">
        <v>20763</v>
      </c>
      <c r="I148" s="13">
        <v>131971.84277649614</v>
      </c>
      <c r="J148" s="12">
        <v>3479</v>
      </c>
      <c r="K148" s="12">
        <f t="shared" si="8"/>
        <v>29475.530060575013</v>
      </c>
      <c r="L148" s="26">
        <f t="shared" si="9"/>
        <v>0.93867695068193813</v>
      </c>
      <c r="M148" s="12">
        <f t="shared" si="10"/>
        <v>5968.0942799655077</v>
      </c>
      <c r="N148" s="26">
        <f t="shared" si="11"/>
        <v>1.7781046450066416</v>
      </c>
    </row>
    <row r="149" spans="1:14" x14ac:dyDescent="0.35">
      <c r="A149" s="10">
        <v>3334</v>
      </c>
      <c r="B149" s="11" t="s">
        <v>156</v>
      </c>
      <c r="C149" s="12">
        <v>84953.314999999988</v>
      </c>
      <c r="D149" s="12">
        <v>2215.6772181724</v>
      </c>
      <c r="E149" s="12">
        <v>553.9193045431</v>
      </c>
      <c r="F149" s="12">
        <v>82183.718477284492</v>
      </c>
      <c r="G149" s="12">
        <v>1301.6849999999999</v>
      </c>
      <c r="H149" s="12">
        <v>10164</v>
      </c>
      <c r="I149" s="13">
        <v>102041.32538304472</v>
      </c>
      <c r="J149" s="12">
        <v>2737</v>
      </c>
      <c r="K149" s="12">
        <f t="shared" si="8"/>
        <v>30026.934043582205</v>
      </c>
      <c r="L149" s="26">
        <f t="shared" si="9"/>
        <v>0.95623694734016174</v>
      </c>
      <c r="M149" s="12">
        <f t="shared" si="10"/>
        <v>3713.554987212276</v>
      </c>
      <c r="N149" s="26">
        <f t="shared" si="11"/>
        <v>1.1063983011152916</v>
      </c>
    </row>
    <row r="150" spans="1:14" x14ac:dyDescent="0.35">
      <c r="A150" s="10">
        <v>3336</v>
      </c>
      <c r="B150" s="11" t="s">
        <v>157</v>
      </c>
      <c r="C150" s="12">
        <v>36126.756999999991</v>
      </c>
      <c r="D150" s="12">
        <v>674.85748417959996</v>
      </c>
      <c r="E150" s="12">
        <v>168.71437104489999</v>
      </c>
      <c r="F150" s="12">
        <v>35283.185144775489</v>
      </c>
      <c r="G150" s="12">
        <v>3543.2429999999999</v>
      </c>
      <c r="H150" s="12">
        <v>5536</v>
      </c>
      <c r="I150" s="13">
        <v>47672.159639547543</v>
      </c>
      <c r="J150" s="12">
        <v>1366</v>
      </c>
      <c r="K150" s="12">
        <f t="shared" si="8"/>
        <v>25829.564527654089</v>
      </c>
      <c r="L150" s="26">
        <f t="shared" si="9"/>
        <v>0.82256762875624811</v>
      </c>
      <c r="M150" s="12">
        <f t="shared" si="10"/>
        <v>4052.7086383601759</v>
      </c>
      <c r="N150" s="26">
        <f t="shared" si="11"/>
        <v>1.207444071203315</v>
      </c>
    </row>
    <row r="151" spans="1:14" x14ac:dyDescent="0.35">
      <c r="A151" s="10">
        <v>3338</v>
      </c>
      <c r="B151" s="11" t="s">
        <v>158</v>
      </c>
      <c r="C151" s="12">
        <v>71419.301999999967</v>
      </c>
      <c r="D151" s="12">
        <v>1973.8476091100001</v>
      </c>
      <c r="E151" s="12">
        <v>493.46190227750003</v>
      </c>
      <c r="F151" s="12">
        <v>68951.992488612465</v>
      </c>
      <c r="G151" s="12">
        <v>23083.698</v>
      </c>
      <c r="H151" s="12">
        <v>10606</v>
      </c>
      <c r="I151" s="13">
        <v>109162.89237034746</v>
      </c>
      <c r="J151" s="12">
        <v>2486</v>
      </c>
      <c r="K151" s="12">
        <f t="shared" si="8"/>
        <v>27736.119263319571</v>
      </c>
      <c r="L151" s="26">
        <f t="shared" si="9"/>
        <v>0.88328372043991943</v>
      </c>
      <c r="M151" s="12">
        <f t="shared" si="10"/>
        <v>4266.2912308930008</v>
      </c>
      <c r="N151" s="26">
        <f t="shared" si="11"/>
        <v>1.2710778179338329</v>
      </c>
    </row>
    <row r="152" spans="1:14" x14ac:dyDescent="0.35">
      <c r="A152" s="10">
        <v>3401</v>
      </c>
      <c r="B152" s="11" t="s">
        <v>161</v>
      </c>
      <c r="C152" s="12">
        <v>517330.53299999988</v>
      </c>
      <c r="D152" s="12">
        <v>30325.953139017598</v>
      </c>
      <c r="E152" s="12">
        <v>7581.4882847543995</v>
      </c>
      <c r="F152" s="12">
        <v>479423.09157622786</v>
      </c>
      <c r="G152" s="12">
        <v>929.46699999999998</v>
      </c>
      <c r="H152" s="12">
        <v>42500</v>
      </c>
      <c r="I152" s="13">
        <v>576005.33983432187</v>
      </c>
      <c r="J152" s="12">
        <v>17966</v>
      </c>
      <c r="K152" s="12">
        <f t="shared" si="8"/>
        <v>26685.021238797053</v>
      </c>
      <c r="L152" s="26">
        <f t="shared" si="9"/>
        <v>0.84981048055249531</v>
      </c>
      <c r="M152" s="12">
        <f t="shared" si="10"/>
        <v>2365.5794278080821</v>
      </c>
      <c r="N152" s="26">
        <f t="shared" si="11"/>
        <v>0.70478909537970869</v>
      </c>
    </row>
    <row r="153" spans="1:14" x14ac:dyDescent="0.35">
      <c r="A153" s="10">
        <v>3403</v>
      </c>
      <c r="B153" s="11" t="s">
        <v>162</v>
      </c>
      <c r="C153" s="12">
        <v>1048798.4249999998</v>
      </c>
      <c r="D153" s="12">
        <v>79947.623089696805</v>
      </c>
      <c r="E153" s="12">
        <v>19986.905772424201</v>
      </c>
      <c r="F153" s="12">
        <v>948863.89613787888</v>
      </c>
      <c r="G153" s="12">
        <v>146.57499999999999</v>
      </c>
      <c r="H153" s="12">
        <v>66564</v>
      </c>
      <c r="I153" s="13">
        <v>1125161.0873601618</v>
      </c>
      <c r="J153" s="12">
        <v>32382</v>
      </c>
      <c r="K153" s="12">
        <f t="shared" si="8"/>
        <v>29302.201721261161</v>
      </c>
      <c r="L153" s="26">
        <f t="shared" si="9"/>
        <v>0.9331571409726801</v>
      </c>
      <c r="M153" s="12">
        <f t="shared" si="10"/>
        <v>2055.5864369093943</v>
      </c>
      <c r="N153" s="26">
        <f t="shared" si="11"/>
        <v>0.6124313089273733</v>
      </c>
    </row>
    <row r="154" spans="1:14" x14ac:dyDescent="0.35">
      <c r="A154" s="10">
        <v>3405</v>
      </c>
      <c r="B154" s="11" t="s">
        <v>163</v>
      </c>
      <c r="C154" s="12">
        <v>902742.7159999999</v>
      </c>
      <c r="D154" s="12">
        <v>54924.870487510991</v>
      </c>
      <c r="E154" s="12">
        <v>13731.217621877748</v>
      </c>
      <c r="F154" s="12">
        <v>834086.62789061107</v>
      </c>
      <c r="G154" s="12">
        <v>3969.2840000000001</v>
      </c>
      <c r="H154" s="12">
        <v>76026</v>
      </c>
      <c r="I154" s="13">
        <v>1006034.1776209234</v>
      </c>
      <c r="J154" s="12">
        <v>28560</v>
      </c>
      <c r="K154" s="12">
        <f t="shared" si="8"/>
        <v>29204.713861716074</v>
      </c>
      <c r="L154" s="26">
        <f t="shared" si="9"/>
        <v>0.93005254517615898</v>
      </c>
      <c r="M154" s="12">
        <f t="shared" si="10"/>
        <v>2661.9747899159665</v>
      </c>
      <c r="N154" s="26">
        <f t="shared" si="11"/>
        <v>0.7930956712144156</v>
      </c>
    </row>
    <row r="155" spans="1:14" x14ac:dyDescent="0.35">
      <c r="A155" s="10">
        <v>3407</v>
      </c>
      <c r="B155" s="11" t="s">
        <v>164</v>
      </c>
      <c r="C155" s="12">
        <v>891879.9219999999</v>
      </c>
      <c r="D155" s="12">
        <v>58331.876717500003</v>
      </c>
      <c r="E155" s="12">
        <v>14582.969179375001</v>
      </c>
      <c r="F155" s="12">
        <v>818965.07610312488</v>
      </c>
      <c r="G155" s="12">
        <v>265.07799999999997</v>
      </c>
      <c r="H155" s="12">
        <v>64364</v>
      </c>
      <c r="I155" s="13">
        <v>976450.29578125721</v>
      </c>
      <c r="J155" s="12">
        <v>30563</v>
      </c>
      <c r="K155" s="12">
        <f t="shared" si="8"/>
        <v>26795.964928283378</v>
      </c>
      <c r="L155" s="26">
        <f t="shared" si="9"/>
        <v>0.85334359035341867</v>
      </c>
      <c r="M155" s="12">
        <f t="shared" si="10"/>
        <v>2105.9450970127277</v>
      </c>
      <c r="N155" s="26">
        <f t="shared" si="11"/>
        <v>0.62743492033925019</v>
      </c>
    </row>
    <row r="156" spans="1:14" x14ac:dyDescent="0.35">
      <c r="A156" s="10">
        <v>3411</v>
      </c>
      <c r="B156" s="11" t="s">
        <v>165</v>
      </c>
      <c r="C156" s="12">
        <v>1004257.0949999997</v>
      </c>
      <c r="D156" s="12">
        <v>53462.627202240001</v>
      </c>
      <c r="E156" s="12">
        <v>13365.65680056</v>
      </c>
      <c r="F156" s="12">
        <v>937428.81099719973</v>
      </c>
      <c r="G156" s="12">
        <v>773.90499999999997</v>
      </c>
      <c r="H156" s="12">
        <v>65153</v>
      </c>
      <c r="I156" s="13">
        <v>1111773.8698048447</v>
      </c>
      <c r="J156" s="12">
        <v>35475</v>
      </c>
      <c r="K156" s="12">
        <f t="shared" si="8"/>
        <v>26425.054573564477</v>
      </c>
      <c r="L156" s="26">
        <f t="shared" si="9"/>
        <v>0.84153158900761138</v>
      </c>
      <c r="M156" s="12">
        <f t="shared" si="10"/>
        <v>1836.5891472868218</v>
      </c>
      <c r="N156" s="26">
        <f t="shared" si="11"/>
        <v>0.54718433398782673</v>
      </c>
    </row>
    <row r="157" spans="1:14" x14ac:dyDescent="0.35">
      <c r="A157" s="10">
        <v>3412</v>
      </c>
      <c r="B157" s="11" t="s">
        <v>166</v>
      </c>
      <c r="C157" s="12">
        <v>197736.47399999996</v>
      </c>
      <c r="D157" s="12">
        <v>6223.7551441836004</v>
      </c>
      <c r="E157" s="12">
        <v>1555.9387860459001</v>
      </c>
      <c r="F157" s="12">
        <v>189956.78006977044</v>
      </c>
      <c r="G157" s="12">
        <v>20.526</v>
      </c>
      <c r="H157" s="12">
        <v>8561</v>
      </c>
      <c r="I157" s="13">
        <v>221668.05699515439</v>
      </c>
      <c r="J157" s="12">
        <v>7836</v>
      </c>
      <c r="K157" s="12">
        <f t="shared" si="8"/>
        <v>24241.549268730272</v>
      </c>
      <c r="L157" s="26">
        <f t="shared" si="9"/>
        <v>0.77199573682352951</v>
      </c>
      <c r="M157" s="12">
        <f t="shared" si="10"/>
        <v>1092.5216947422155</v>
      </c>
      <c r="N157" s="26">
        <f t="shared" si="11"/>
        <v>0.32550053820578861</v>
      </c>
    </row>
    <row r="158" spans="1:14" x14ac:dyDescent="0.35">
      <c r="A158" s="10">
        <v>3413</v>
      </c>
      <c r="B158" s="11" t="s">
        <v>167</v>
      </c>
      <c r="C158" s="12">
        <v>588805.90999999992</v>
      </c>
      <c r="D158" s="12">
        <v>20459.5278156596</v>
      </c>
      <c r="E158" s="12">
        <v>5114.8819539148999</v>
      </c>
      <c r="F158" s="12">
        <v>563231.50023042539</v>
      </c>
      <c r="G158" s="12">
        <v>123.09</v>
      </c>
      <c r="H158" s="12">
        <v>27483</v>
      </c>
      <c r="I158" s="13">
        <v>658893.6763602047</v>
      </c>
      <c r="J158" s="12">
        <v>21356</v>
      </c>
      <c r="K158" s="12">
        <f t="shared" si="8"/>
        <v>26373.454777599989</v>
      </c>
      <c r="L158" s="26">
        <f t="shared" si="9"/>
        <v>0.83988834327013984</v>
      </c>
      <c r="M158" s="12">
        <f t="shared" si="10"/>
        <v>1286.8982955609665</v>
      </c>
      <c r="N158" s="26">
        <f t="shared" si="11"/>
        <v>0.38341214626410175</v>
      </c>
    </row>
    <row r="159" spans="1:14" x14ac:dyDescent="0.35">
      <c r="A159" s="10">
        <v>3414</v>
      </c>
      <c r="B159" s="11" t="s">
        <v>168</v>
      </c>
      <c r="C159" s="12">
        <v>131676.99999999997</v>
      </c>
      <c r="D159" s="12">
        <v>1815.9833382767999</v>
      </c>
      <c r="E159" s="12">
        <v>453.99583456919999</v>
      </c>
      <c r="F159" s="12">
        <v>129407.02082715397</v>
      </c>
      <c r="G159" s="12">
        <v>0</v>
      </c>
      <c r="H159" s="12">
        <v>5669</v>
      </c>
      <c r="I159" s="13">
        <v>150873.8211920436</v>
      </c>
      <c r="J159" s="12">
        <v>5010</v>
      </c>
      <c r="K159" s="12">
        <f t="shared" si="8"/>
        <v>25829.744676078641</v>
      </c>
      <c r="L159" s="26">
        <f t="shared" si="9"/>
        <v>0.82257336575821138</v>
      </c>
      <c r="M159" s="12">
        <f t="shared" si="10"/>
        <v>1131.5369261477047</v>
      </c>
      <c r="N159" s="26">
        <f t="shared" si="11"/>
        <v>0.3371245442844108</v>
      </c>
    </row>
    <row r="160" spans="1:14" x14ac:dyDescent="0.35">
      <c r="A160" s="10">
        <v>3415</v>
      </c>
      <c r="B160" s="11" t="s">
        <v>169</v>
      </c>
      <c r="C160" s="12">
        <v>228615.53299999997</v>
      </c>
      <c r="D160" s="12">
        <v>7475.3510305891996</v>
      </c>
      <c r="E160" s="12">
        <v>1868.8377576472999</v>
      </c>
      <c r="F160" s="12">
        <v>219271.34421176347</v>
      </c>
      <c r="G160" s="12">
        <v>929.46699999999998</v>
      </c>
      <c r="H160" s="12">
        <v>12971</v>
      </c>
      <c r="I160" s="13">
        <v>259098.78639401944</v>
      </c>
      <c r="J160" s="12">
        <v>8069</v>
      </c>
      <c r="K160" s="12">
        <f t="shared" si="8"/>
        <v>27174.537639331204</v>
      </c>
      <c r="L160" s="26">
        <f t="shared" si="9"/>
        <v>0.86539960689620765</v>
      </c>
      <c r="M160" s="12">
        <f t="shared" si="10"/>
        <v>1607.5102243152808</v>
      </c>
      <c r="N160" s="26">
        <f t="shared" si="11"/>
        <v>0.47893368681286791</v>
      </c>
    </row>
    <row r="161" spans="1:14" x14ac:dyDescent="0.35">
      <c r="A161" s="10">
        <v>3416</v>
      </c>
      <c r="B161" s="11" t="s">
        <v>170</v>
      </c>
      <c r="C161" s="12">
        <v>148537.99999999997</v>
      </c>
      <c r="D161" s="12">
        <v>9576.7632028545995</v>
      </c>
      <c r="E161" s="12">
        <v>2394.1908007136499</v>
      </c>
      <c r="F161" s="12">
        <v>136567.04599643173</v>
      </c>
      <c r="G161" s="12">
        <v>0</v>
      </c>
      <c r="H161" s="12">
        <v>7557</v>
      </c>
      <c r="I161" s="13">
        <v>160402.34641205377</v>
      </c>
      <c r="J161" s="12">
        <v>6028</v>
      </c>
      <c r="K161" s="12">
        <f t="shared" si="8"/>
        <v>22655.44890451754</v>
      </c>
      <c r="L161" s="26">
        <f t="shared" si="9"/>
        <v>0.7214848265771312</v>
      </c>
      <c r="M161" s="12">
        <f t="shared" si="10"/>
        <v>1253.6496350364964</v>
      </c>
      <c r="N161" s="26">
        <f t="shared" si="11"/>
        <v>0.37350620394055811</v>
      </c>
    </row>
    <row r="162" spans="1:14" x14ac:dyDescent="0.35">
      <c r="A162" s="10">
        <v>3417</v>
      </c>
      <c r="B162" s="11" t="s">
        <v>171</v>
      </c>
      <c r="C162" s="12">
        <v>129318</v>
      </c>
      <c r="D162" s="12">
        <v>20498.020127130199</v>
      </c>
      <c r="E162" s="12">
        <v>5124.5050317825498</v>
      </c>
      <c r="F162" s="12">
        <v>103695.47484108724</v>
      </c>
      <c r="G162" s="12">
        <v>0</v>
      </c>
      <c r="H162" s="12">
        <v>7379</v>
      </c>
      <c r="I162" s="13">
        <v>123024.36141173211</v>
      </c>
      <c r="J162" s="12">
        <v>4572</v>
      </c>
      <c r="K162" s="12">
        <f t="shared" si="8"/>
        <v>22680.550052731243</v>
      </c>
      <c r="L162" s="26">
        <f t="shared" si="9"/>
        <v>0.72228419707921998</v>
      </c>
      <c r="M162" s="12">
        <f t="shared" si="10"/>
        <v>1613.9545056867892</v>
      </c>
      <c r="N162" s="26">
        <f t="shared" si="11"/>
        <v>0.48085366429694931</v>
      </c>
    </row>
    <row r="163" spans="1:14" x14ac:dyDescent="0.35">
      <c r="A163" s="10">
        <v>3418</v>
      </c>
      <c r="B163" s="11" t="s">
        <v>172</v>
      </c>
      <c r="C163" s="12">
        <v>182831.99999999994</v>
      </c>
      <c r="D163" s="12">
        <v>6184.9902308676001</v>
      </c>
      <c r="E163" s="12">
        <v>1546.2475577169</v>
      </c>
      <c r="F163" s="12">
        <v>175100.76221141542</v>
      </c>
      <c r="G163" s="12">
        <v>0</v>
      </c>
      <c r="H163" s="12">
        <v>8611</v>
      </c>
      <c r="I163" s="13">
        <v>204852.7131337657</v>
      </c>
      <c r="J163" s="12">
        <v>7267</v>
      </c>
      <c r="K163" s="12">
        <f t="shared" si="8"/>
        <v>24095.329876347241</v>
      </c>
      <c r="L163" s="26">
        <f t="shared" si="9"/>
        <v>0.76733923792119929</v>
      </c>
      <c r="M163" s="12">
        <f t="shared" si="10"/>
        <v>1184.9456446951974</v>
      </c>
      <c r="N163" s="26">
        <f t="shared" si="11"/>
        <v>0.35303687510196252</v>
      </c>
    </row>
    <row r="164" spans="1:14" x14ac:dyDescent="0.35">
      <c r="A164" s="10">
        <v>3419</v>
      </c>
      <c r="B164" s="11" t="s">
        <v>124</v>
      </c>
      <c r="C164" s="12">
        <v>89564.067999999999</v>
      </c>
      <c r="D164" s="12">
        <v>1942.3012355421997</v>
      </c>
      <c r="E164" s="12">
        <v>485.57530888554993</v>
      </c>
      <c r="F164" s="12">
        <v>87136.191455572247</v>
      </c>
      <c r="G164" s="12">
        <v>1405.932</v>
      </c>
      <c r="H164" s="12">
        <v>4598</v>
      </c>
      <c r="I164" s="13">
        <v>103582.3741575371</v>
      </c>
      <c r="J164" s="12">
        <v>3625</v>
      </c>
      <c r="K164" s="12">
        <f t="shared" si="8"/>
        <v>24037.570056709585</v>
      </c>
      <c r="L164" s="26">
        <f t="shared" si="9"/>
        <v>0.76549982023276442</v>
      </c>
      <c r="M164" s="12">
        <f t="shared" si="10"/>
        <v>1268.4137931034484</v>
      </c>
      <c r="N164" s="26">
        <f t="shared" si="11"/>
        <v>0.37790496455105754</v>
      </c>
    </row>
    <row r="165" spans="1:14" x14ac:dyDescent="0.35">
      <c r="A165" s="10">
        <v>3420</v>
      </c>
      <c r="B165" s="11" t="s">
        <v>173</v>
      </c>
      <c r="C165" s="12">
        <v>598529.50699999998</v>
      </c>
      <c r="D165" s="12">
        <v>24365.905170135004</v>
      </c>
      <c r="E165" s="12">
        <v>6091.4762925337509</v>
      </c>
      <c r="F165" s="12">
        <v>568072.12553733122</v>
      </c>
      <c r="G165" s="12">
        <v>2957.4929999999999</v>
      </c>
      <c r="H165" s="12">
        <v>30644</v>
      </c>
      <c r="I165" s="13">
        <v>669583.40433787275</v>
      </c>
      <c r="J165" s="12">
        <v>21568</v>
      </c>
      <c r="K165" s="12">
        <f t="shared" si="8"/>
        <v>26338.655672168548</v>
      </c>
      <c r="L165" s="26">
        <f t="shared" si="9"/>
        <v>0.8387801318790058</v>
      </c>
      <c r="M165" s="12">
        <f t="shared" si="10"/>
        <v>1420.8086053412462</v>
      </c>
      <c r="N165" s="26">
        <f t="shared" si="11"/>
        <v>0.42330872508221817</v>
      </c>
    </row>
    <row r="166" spans="1:14" x14ac:dyDescent="0.35">
      <c r="A166" s="10">
        <v>3421</v>
      </c>
      <c r="B166" s="11" t="s">
        <v>174</v>
      </c>
      <c r="C166" s="12">
        <v>189159.05599999998</v>
      </c>
      <c r="D166" s="12">
        <v>9723.1304813169991</v>
      </c>
      <c r="E166" s="12">
        <v>2430.7826203292498</v>
      </c>
      <c r="F166" s="12">
        <v>177005.14289835375</v>
      </c>
      <c r="G166" s="12">
        <v>933.94399999999996</v>
      </c>
      <c r="H166" s="12">
        <v>23564</v>
      </c>
      <c r="I166" s="13">
        <v>219159.12808949326</v>
      </c>
      <c r="J166" s="12">
        <v>6582</v>
      </c>
      <c r="K166" s="12">
        <f t="shared" si="8"/>
        <v>26892.303691636851</v>
      </c>
      <c r="L166" s="26">
        <f t="shared" si="9"/>
        <v>0.8564115920630152</v>
      </c>
      <c r="M166" s="12">
        <f t="shared" si="10"/>
        <v>3580.0668489820723</v>
      </c>
      <c r="N166" s="26">
        <f t="shared" si="11"/>
        <v>1.0666275020115976</v>
      </c>
    </row>
    <row r="167" spans="1:14" x14ac:dyDescent="0.35">
      <c r="A167" s="10">
        <v>3422</v>
      </c>
      <c r="B167" s="11" t="s">
        <v>175</v>
      </c>
      <c r="C167" s="12">
        <v>124728.058</v>
      </c>
      <c r="D167" s="12">
        <v>21123.765649187804</v>
      </c>
      <c r="E167" s="12">
        <v>5280.9414122969511</v>
      </c>
      <c r="F167" s="12">
        <v>98323.350938515257</v>
      </c>
      <c r="G167" s="12">
        <v>5298.942</v>
      </c>
      <c r="H167" s="12">
        <v>7534</v>
      </c>
      <c r="I167" s="13">
        <v>122352.77443899412</v>
      </c>
      <c r="J167" s="12">
        <v>4213</v>
      </c>
      <c r="K167" s="12">
        <f t="shared" si="8"/>
        <v>23338.084723122542</v>
      </c>
      <c r="L167" s="26">
        <f t="shared" si="9"/>
        <v>0.74322402880072347</v>
      </c>
      <c r="M167" s="12">
        <f t="shared" si="10"/>
        <v>1788.2743887965821</v>
      </c>
      <c r="N167" s="26">
        <f t="shared" si="11"/>
        <v>0.53278967256596232</v>
      </c>
    </row>
    <row r="168" spans="1:14" x14ac:dyDescent="0.35">
      <c r="A168" s="10">
        <v>3423</v>
      </c>
      <c r="B168" s="11" t="s">
        <v>176</v>
      </c>
      <c r="C168" s="12">
        <v>56638.431999999986</v>
      </c>
      <c r="D168" s="12">
        <v>2222.3725437246003</v>
      </c>
      <c r="E168" s="12">
        <v>555.59313593115007</v>
      </c>
      <c r="F168" s="12">
        <v>53860.466320344232</v>
      </c>
      <c r="G168" s="12">
        <v>1041.568</v>
      </c>
      <c r="H168" s="12">
        <v>4665</v>
      </c>
      <c r="I168" s="13">
        <v>65565.856466001787</v>
      </c>
      <c r="J168" s="12">
        <v>2281</v>
      </c>
      <c r="K168" s="12">
        <f t="shared" si="8"/>
        <v>23612.655116328027</v>
      </c>
      <c r="L168" s="26">
        <f t="shared" si="9"/>
        <v>0.75196799028036432</v>
      </c>
      <c r="M168" s="12">
        <f t="shared" si="10"/>
        <v>2045.1556334940815</v>
      </c>
      <c r="N168" s="26">
        <f t="shared" si="11"/>
        <v>0.60932360668041319</v>
      </c>
    </row>
    <row r="169" spans="1:14" x14ac:dyDescent="0.35">
      <c r="A169" s="10">
        <v>3424</v>
      </c>
      <c r="B169" s="11" t="s">
        <v>177</v>
      </c>
      <c r="C169" s="12">
        <v>42579.160999999986</v>
      </c>
      <c r="D169" s="12">
        <v>617.50256450800009</v>
      </c>
      <c r="E169" s="12">
        <v>154.37564112700002</v>
      </c>
      <c r="F169" s="12">
        <v>41807.282794364983</v>
      </c>
      <c r="G169" s="12">
        <v>5514.8389999999999</v>
      </c>
      <c r="H169" s="12">
        <v>3211</v>
      </c>
      <c r="I169" s="13">
        <v>55292.005732955404</v>
      </c>
      <c r="J169" s="12">
        <v>1769</v>
      </c>
      <c r="K169" s="12">
        <f t="shared" si="8"/>
        <v>23633.285921065562</v>
      </c>
      <c r="L169" s="26">
        <f t="shared" si="9"/>
        <v>0.75262499834235153</v>
      </c>
      <c r="M169" s="12">
        <f t="shared" si="10"/>
        <v>1815.1498021481063</v>
      </c>
      <c r="N169" s="26">
        <f t="shared" si="11"/>
        <v>0.54079680098503524</v>
      </c>
    </row>
    <row r="170" spans="1:14" x14ac:dyDescent="0.35">
      <c r="A170" s="10">
        <v>3425</v>
      </c>
      <c r="B170" s="11" t="s">
        <v>178</v>
      </c>
      <c r="C170" s="12">
        <v>29797</v>
      </c>
      <c r="D170" s="12">
        <v>499.64509180540006</v>
      </c>
      <c r="E170" s="12">
        <v>124.91127295135001</v>
      </c>
      <c r="F170" s="12">
        <v>29172.443635243249</v>
      </c>
      <c r="G170" s="12">
        <v>0</v>
      </c>
      <c r="H170" s="12">
        <v>2360</v>
      </c>
      <c r="I170" s="13">
        <v>34823.261563340056</v>
      </c>
      <c r="J170" s="12">
        <v>1328</v>
      </c>
      <c r="K170" s="12">
        <f t="shared" si="8"/>
        <v>21967.201532562685</v>
      </c>
      <c r="L170" s="26">
        <f t="shared" si="9"/>
        <v>0.69956691897398504</v>
      </c>
      <c r="M170" s="12">
        <f t="shared" si="10"/>
        <v>1777.1084337349398</v>
      </c>
      <c r="N170" s="26">
        <f t="shared" si="11"/>
        <v>0.52946294285465545</v>
      </c>
    </row>
    <row r="171" spans="1:14" x14ac:dyDescent="0.35">
      <c r="A171" s="10">
        <v>3426</v>
      </c>
      <c r="B171" s="11" t="s">
        <v>179</v>
      </c>
      <c r="C171" s="12">
        <v>38590.538999999997</v>
      </c>
      <c r="D171" s="12">
        <v>858.98474684019993</v>
      </c>
      <c r="E171" s="12">
        <v>214.74618671004998</v>
      </c>
      <c r="F171" s="12">
        <v>37516.808066449747</v>
      </c>
      <c r="G171" s="12">
        <v>538.46100000000001</v>
      </c>
      <c r="H171" s="12">
        <v>1602</v>
      </c>
      <c r="I171" s="13">
        <v>44247.640011979682</v>
      </c>
      <c r="J171" s="12">
        <v>1555</v>
      </c>
      <c r="K171" s="12">
        <f t="shared" si="8"/>
        <v>24126.564672958037</v>
      </c>
      <c r="L171" s="26">
        <f t="shared" si="9"/>
        <v>0.76833394042790693</v>
      </c>
      <c r="M171" s="12">
        <f t="shared" si="10"/>
        <v>1030.2250803858522</v>
      </c>
      <c r="N171" s="26">
        <f t="shared" si="11"/>
        <v>0.30694019144198431</v>
      </c>
    </row>
    <row r="172" spans="1:14" x14ac:dyDescent="0.35">
      <c r="A172" s="10">
        <v>3427</v>
      </c>
      <c r="B172" s="11" t="s">
        <v>180</v>
      </c>
      <c r="C172" s="12">
        <v>150289.03699999998</v>
      </c>
      <c r="D172" s="12">
        <v>6038.5063559186001</v>
      </c>
      <c r="E172" s="12">
        <v>1509.62658897965</v>
      </c>
      <c r="F172" s="12">
        <v>142740.90405510174</v>
      </c>
      <c r="G172" s="12">
        <v>3889.9630000000002</v>
      </c>
      <c r="H172" s="12">
        <v>8796</v>
      </c>
      <c r="I172" s="13">
        <v>172216.72744870128</v>
      </c>
      <c r="J172" s="12">
        <v>5628</v>
      </c>
      <c r="K172" s="12">
        <f t="shared" si="8"/>
        <v>25362.633982782827</v>
      </c>
      <c r="L172" s="26">
        <f t="shared" si="9"/>
        <v>0.80769777097458073</v>
      </c>
      <c r="M172" s="12">
        <f t="shared" si="10"/>
        <v>1562.8997867803837</v>
      </c>
      <c r="N172" s="26">
        <f t="shared" si="11"/>
        <v>0.46564267255009767</v>
      </c>
    </row>
    <row r="173" spans="1:14" x14ac:dyDescent="0.35">
      <c r="A173" s="10">
        <v>3428</v>
      </c>
      <c r="B173" s="11" t="s">
        <v>181</v>
      </c>
      <c r="C173" s="12">
        <v>66592.265999999989</v>
      </c>
      <c r="D173" s="12">
        <v>3826.9036591879999</v>
      </c>
      <c r="E173" s="12">
        <v>956.72591479699997</v>
      </c>
      <c r="F173" s="12">
        <v>61808.636426014986</v>
      </c>
      <c r="G173" s="12">
        <v>3308.7339999999999</v>
      </c>
      <c r="H173" s="12">
        <v>3528</v>
      </c>
      <c r="I173" s="13">
        <v>75985.789752708341</v>
      </c>
      <c r="J173" s="12">
        <v>2493</v>
      </c>
      <c r="K173" s="12">
        <f t="shared" si="8"/>
        <v>24792.874619340146</v>
      </c>
      <c r="L173" s="26">
        <f t="shared" si="9"/>
        <v>0.78955322935650796</v>
      </c>
      <c r="M173" s="12">
        <f t="shared" si="10"/>
        <v>1415.1624548736463</v>
      </c>
      <c r="N173" s="26">
        <f t="shared" si="11"/>
        <v>0.42162653879261019</v>
      </c>
    </row>
    <row r="174" spans="1:14" x14ac:dyDescent="0.35">
      <c r="A174" s="10">
        <v>3429</v>
      </c>
      <c r="B174" s="11" t="s">
        <v>182</v>
      </c>
      <c r="C174" s="12">
        <v>39475.18299999999</v>
      </c>
      <c r="D174" s="12">
        <v>1109.0274763198001</v>
      </c>
      <c r="E174" s="12">
        <v>277.25686907995004</v>
      </c>
      <c r="F174" s="12">
        <v>38088.898654600234</v>
      </c>
      <c r="G174" s="12">
        <v>542.81700000000001</v>
      </c>
      <c r="H174" s="12">
        <v>2297</v>
      </c>
      <c r="I174" s="13">
        <v>45421.441963079866</v>
      </c>
      <c r="J174" s="12">
        <v>1519</v>
      </c>
      <c r="K174" s="12">
        <f t="shared" si="8"/>
        <v>25074.982656089687</v>
      </c>
      <c r="L174" s="26">
        <f t="shared" si="9"/>
        <v>0.79853723443308233</v>
      </c>
      <c r="M174" s="12">
        <f t="shared" si="10"/>
        <v>1512.1790651744568</v>
      </c>
      <c r="N174" s="26">
        <f t="shared" si="11"/>
        <v>0.45053119031558636</v>
      </c>
    </row>
    <row r="175" spans="1:14" x14ac:dyDescent="0.35">
      <c r="A175" s="10">
        <v>3430</v>
      </c>
      <c r="B175" s="11" t="s">
        <v>183</v>
      </c>
      <c r="C175" s="12">
        <v>48619.690999999992</v>
      </c>
      <c r="D175" s="12">
        <v>1628.7875342466</v>
      </c>
      <c r="E175" s="12">
        <v>407.19688356165</v>
      </c>
      <c r="F175" s="12">
        <v>46583.706582191742</v>
      </c>
      <c r="G175" s="12">
        <v>1.3089999999999999</v>
      </c>
      <c r="H175" s="12">
        <v>4847</v>
      </c>
      <c r="I175" s="13">
        <v>56417.30844640237</v>
      </c>
      <c r="J175" s="12">
        <v>1844</v>
      </c>
      <c r="K175" s="12">
        <f t="shared" si="8"/>
        <v>25262.313764746064</v>
      </c>
      <c r="L175" s="26">
        <f t="shared" si="9"/>
        <v>0.80450297596444953</v>
      </c>
      <c r="M175" s="12">
        <f t="shared" si="10"/>
        <v>2628.5249457700652</v>
      </c>
      <c r="N175" s="26">
        <f t="shared" si="11"/>
        <v>0.78312978923258481</v>
      </c>
    </row>
    <row r="176" spans="1:14" x14ac:dyDescent="0.35">
      <c r="A176" s="10">
        <v>3431</v>
      </c>
      <c r="B176" s="11" t="s">
        <v>184</v>
      </c>
      <c r="C176" s="12">
        <v>63831.739999999983</v>
      </c>
      <c r="D176" s="12">
        <v>1624.0300516222001</v>
      </c>
      <c r="E176" s="12">
        <v>406.00751290555002</v>
      </c>
      <c r="F176" s="12">
        <v>61801.702435472238</v>
      </c>
      <c r="G176" s="12">
        <v>73.260000000000005</v>
      </c>
      <c r="H176" s="12">
        <v>4279</v>
      </c>
      <c r="I176" s="13">
        <v>73305.709331561273</v>
      </c>
      <c r="J176" s="12">
        <v>2466</v>
      </c>
      <c r="K176" s="12">
        <f t="shared" si="8"/>
        <v>25061.517613735701</v>
      </c>
      <c r="L176" s="26">
        <f t="shared" si="9"/>
        <v>0.79810842705042739</v>
      </c>
      <c r="M176" s="12">
        <f t="shared" si="10"/>
        <v>1735.1987023519871</v>
      </c>
      <c r="N176" s="26">
        <f t="shared" si="11"/>
        <v>0.51697656369453271</v>
      </c>
    </row>
    <row r="177" spans="1:14" x14ac:dyDescent="0.35">
      <c r="A177" s="10">
        <v>3432</v>
      </c>
      <c r="B177" s="11" t="s">
        <v>185</v>
      </c>
      <c r="C177" s="12">
        <v>53966.91599999999</v>
      </c>
      <c r="D177" s="12">
        <v>3078.1211814201997</v>
      </c>
      <c r="E177" s="12">
        <v>769.53029535504993</v>
      </c>
      <c r="F177" s="12">
        <v>50119.264523224738</v>
      </c>
      <c r="G177" s="12">
        <v>1734.0840000000001</v>
      </c>
      <c r="H177" s="12">
        <v>6412</v>
      </c>
      <c r="I177" s="13">
        <v>63329.727599750811</v>
      </c>
      <c r="J177" s="12">
        <v>1966</v>
      </c>
      <c r="K177" s="12">
        <f t="shared" si="8"/>
        <v>25493.013490958667</v>
      </c>
      <c r="L177" s="26">
        <f t="shared" si="9"/>
        <v>0.81184983334341332</v>
      </c>
      <c r="M177" s="12">
        <f t="shared" si="10"/>
        <v>3261.4445574771107</v>
      </c>
      <c r="N177" s="26">
        <f t="shared" si="11"/>
        <v>0.97169874419530733</v>
      </c>
    </row>
    <row r="178" spans="1:14" x14ac:dyDescent="0.35">
      <c r="A178" s="10">
        <v>3433</v>
      </c>
      <c r="B178" s="11" t="s">
        <v>186</v>
      </c>
      <c r="C178" s="12">
        <v>56147.077999999987</v>
      </c>
      <c r="D178" s="12">
        <v>1899.2508926472003</v>
      </c>
      <c r="E178" s="12">
        <v>474.81272316180008</v>
      </c>
      <c r="F178" s="12">
        <v>53773.014384190988</v>
      </c>
      <c r="G178" s="12">
        <v>12428.922</v>
      </c>
      <c r="H178" s="12">
        <v>4330</v>
      </c>
      <c r="I178" s="13">
        <v>76602.874775545541</v>
      </c>
      <c r="J178" s="12">
        <v>2147</v>
      </c>
      <c r="K178" s="12">
        <f t="shared" si="8"/>
        <v>25045.651785836511</v>
      </c>
      <c r="L178" s="26">
        <f t="shared" si="9"/>
        <v>0.79760316431480061</v>
      </c>
      <c r="M178" s="12">
        <f t="shared" si="10"/>
        <v>2016.7675826734978</v>
      </c>
      <c r="N178" s="26">
        <f t="shared" si="11"/>
        <v>0.60086581049642662</v>
      </c>
    </row>
    <row r="179" spans="1:14" x14ac:dyDescent="0.35">
      <c r="A179" s="10">
        <v>3434</v>
      </c>
      <c r="B179" s="11" t="s">
        <v>187</v>
      </c>
      <c r="C179" s="12">
        <v>54753.41399999999</v>
      </c>
      <c r="D179" s="12">
        <v>1126.4271444892001</v>
      </c>
      <c r="E179" s="12">
        <v>281.60678612230004</v>
      </c>
      <c r="F179" s="12">
        <v>53345.380069388491</v>
      </c>
      <c r="G179" s="12">
        <v>2170.5859999999998</v>
      </c>
      <c r="H179" s="12">
        <v>3845</v>
      </c>
      <c r="I179" s="13">
        <v>65496.266154219775</v>
      </c>
      <c r="J179" s="12">
        <v>2212</v>
      </c>
      <c r="K179" s="12">
        <f t="shared" si="8"/>
        <v>24116.356270067132</v>
      </c>
      <c r="L179" s="26">
        <f t="shared" si="9"/>
        <v>0.76800884389945523</v>
      </c>
      <c r="M179" s="12">
        <f t="shared" si="10"/>
        <v>1738.245931283906</v>
      </c>
      <c r="N179" s="26">
        <f t="shared" si="11"/>
        <v>0.51788444008925272</v>
      </c>
    </row>
    <row r="180" spans="1:14" x14ac:dyDescent="0.35">
      <c r="A180" s="10">
        <v>3435</v>
      </c>
      <c r="B180" s="11" t="s">
        <v>188</v>
      </c>
      <c r="C180" s="12">
        <v>88809.483999999982</v>
      </c>
      <c r="D180" s="12">
        <v>2817.8165361944002</v>
      </c>
      <c r="E180" s="12">
        <v>704.45413404860005</v>
      </c>
      <c r="F180" s="12">
        <v>85287.213329756982</v>
      </c>
      <c r="G180" s="12">
        <v>3387.5160000000001</v>
      </c>
      <c r="H180" s="12">
        <v>5663</v>
      </c>
      <c r="I180" s="13">
        <v>104267.75998035959</v>
      </c>
      <c r="J180" s="12">
        <v>3532</v>
      </c>
      <c r="K180" s="12">
        <f t="shared" si="8"/>
        <v>24147.002641494048</v>
      </c>
      <c r="L180" s="26">
        <f t="shared" si="9"/>
        <v>0.76898480743332098</v>
      </c>
      <c r="M180" s="12">
        <f t="shared" si="10"/>
        <v>1603.3408833522085</v>
      </c>
      <c r="N180" s="26">
        <f t="shared" si="11"/>
        <v>0.47769149388070498</v>
      </c>
    </row>
    <row r="181" spans="1:14" x14ac:dyDescent="0.35">
      <c r="A181" s="10">
        <v>3436</v>
      </c>
      <c r="B181" s="11" t="s">
        <v>189</v>
      </c>
      <c r="C181" s="12">
        <v>155079.54499999998</v>
      </c>
      <c r="D181" s="12">
        <v>6651.8213274146001</v>
      </c>
      <c r="E181" s="12">
        <v>1662.95533185365</v>
      </c>
      <c r="F181" s="12">
        <v>146764.76834073174</v>
      </c>
      <c r="G181" s="12">
        <v>16845.455000000002</v>
      </c>
      <c r="H181" s="12">
        <v>12653</v>
      </c>
      <c r="I181" s="13">
        <v>192624.12946941453</v>
      </c>
      <c r="J181" s="12">
        <v>5589</v>
      </c>
      <c r="K181" s="12">
        <f t="shared" si="8"/>
        <v>26259.575655883295</v>
      </c>
      <c r="L181" s="26">
        <f t="shared" si="9"/>
        <v>0.83626175177205031</v>
      </c>
      <c r="M181" s="12">
        <f t="shared" si="10"/>
        <v>2263.9112542494186</v>
      </c>
      <c r="N181" s="26">
        <f t="shared" si="11"/>
        <v>0.67449857998673701</v>
      </c>
    </row>
    <row r="182" spans="1:14" x14ac:dyDescent="0.35">
      <c r="A182" s="10">
        <v>3437</v>
      </c>
      <c r="B182" s="11" t="s">
        <v>190</v>
      </c>
      <c r="C182" s="12">
        <v>129779.03999999996</v>
      </c>
      <c r="D182" s="12">
        <v>3065.5676135776002</v>
      </c>
      <c r="E182" s="12">
        <v>766.39190339440006</v>
      </c>
      <c r="F182" s="12">
        <v>125947.08048302797</v>
      </c>
      <c r="G182" s="12">
        <v>2126.96</v>
      </c>
      <c r="H182" s="12">
        <v>7961</v>
      </c>
      <c r="I182" s="13">
        <v>150799.56406461075</v>
      </c>
      <c r="J182" s="12">
        <v>5567</v>
      </c>
      <c r="K182" s="12">
        <f t="shared" si="8"/>
        <v>22623.869316153756</v>
      </c>
      <c r="L182" s="26">
        <f t="shared" si="9"/>
        <v>0.72047914384137757</v>
      </c>
      <c r="M182" s="12">
        <f t="shared" si="10"/>
        <v>1430.0341296928327</v>
      </c>
      <c r="N182" s="26">
        <f t="shared" si="11"/>
        <v>0.42605733241525662</v>
      </c>
    </row>
    <row r="183" spans="1:14" x14ac:dyDescent="0.35">
      <c r="A183" s="10">
        <v>3438</v>
      </c>
      <c r="B183" s="11" t="s">
        <v>191</v>
      </c>
      <c r="C183" s="12">
        <v>84858.461999999985</v>
      </c>
      <c r="D183" s="12">
        <v>4811.0432764971993</v>
      </c>
      <c r="E183" s="12">
        <v>1202.7608191242998</v>
      </c>
      <c r="F183" s="12">
        <v>78844.657904378473</v>
      </c>
      <c r="G183" s="12">
        <v>5994.5379999999996</v>
      </c>
      <c r="H183" s="12">
        <v>11516</v>
      </c>
      <c r="I183" s="13">
        <v>103964.92169491577</v>
      </c>
      <c r="J183" s="12">
        <v>3240</v>
      </c>
      <c r="K183" s="12">
        <f t="shared" si="8"/>
        <v>24334.770958141504</v>
      </c>
      <c r="L183" s="26">
        <f t="shared" si="9"/>
        <v>0.77496447227880794</v>
      </c>
      <c r="M183" s="12">
        <f t="shared" si="10"/>
        <v>3554.320987654321</v>
      </c>
      <c r="N183" s="26">
        <f t="shared" si="11"/>
        <v>1.0589569067647617</v>
      </c>
    </row>
    <row r="184" spans="1:14" x14ac:dyDescent="0.35">
      <c r="A184" s="10">
        <v>3439</v>
      </c>
      <c r="B184" s="11" t="s">
        <v>192</v>
      </c>
      <c r="C184" s="12">
        <v>125361.99999999997</v>
      </c>
      <c r="D184" s="12">
        <v>5246.7174912317987</v>
      </c>
      <c r="E184" s="12">
        <v>1311.6793728079497</v>
      </c>
      <c r="F184" s="12">
        <v>118803.60313596022</v>
      </c>
      <c r="G184" s="12">
        <v>0</v>
      </c>
      <c r="H184" s="12">
        <v>21321</v>
      </c>
      <c r="I184" s="13">
        <v>150598.82802799606</v>
      </c>
      <c r="J184" s="12">
        <v>4416</v>
      </c>
      <c r="K184" s="12">
        <f t="shared" si="8"/>
        <v>26902.989840570703</v>
      </c>
      <c r="L184" s="26">
        <f t="shared" si="9"/>
        <v>0.85675190287931424</v>
      </c>
      <c r="M184" s="12">
        <f t="shared" si="10"/>
        <v>4828.125</v>
      </c>
      <c r="N184" s="26">
        <f t="shared" si="11"/>
        <v>1.4384678067153971</v>
      </c>
    </row>
    <row r="185" spans="1:14" x14ac:dyDescent="0.35">
      <c r="A185" s="10">
        <v>3440</v>
      </c>
      <c r="B185" s="11" t="s">
        <v>193</v>
      </c>
      <c r="C185" s="12">
        <v>147080.65100000001</v>
      </c>
      <c r="D185" s="12">
        <v>4920.8661260998006</v>
      </c>
      <c r="E185" s="12">
        <v>1230.2165315249501</v>
      </c>
      <c r="F185" s="12">
        <v>140929.56834237525</v>
      </c>
      <c r="G185" s="12">
        <v>3341.3490000000002</v>
      </c>
      <c r="H185" s="12">
        <v>27379</v>
      </c>
      <c r="I185" s="13">
        <v>183553.06526482754</v>
      </c>
      <c r="J185" s="12">
        <v>5161</v>
      </c>
      <c r="K185" s="12">
        <f t="shared" si="8"/>
        <v>27306.639864827601</v>
      </c>
      <c r="L185" s="26">
        <f t="shared" si="9"/>
        <v>0.86960653087526496</v>
      </c>
      <c r="M185" s="12">
        <f t="shared" si="10"/>
        <v>5304.9796551055997</v>
      </c>
      <c r="N185" s="26">
        <f t="shared" si="11"/>
        <v>1.5805395363934354</v>
      </c>
    </row>
    <row r="186" spans="1:14" x14ac:dyDescent="0.35">
      <c r="A186" s="10">
        <v>3441</v>
      </c>
      <c r="B186" s="11" t="s">
        <v>194</v>
      </c>
      <c r="C186" s="12">
        <v>176605.83499999996</v>
      </c>
      <c r="D186" s="12">
        <v>5849.7362912380004</v>
      </c>
      <c r="E186" s="12">
        <v>1462.4340728095001</v>
      </c>
      <c r="F186" s="12">
        <v>169293.66463595247</v>
      </c>
      <c r="G186" s="12">
        <v>979.16499999999996</v>
      </c>
      <c r="H186" s="12">
        <v>19509</v>
      </c>
      <c r="I186" s="13">
        <v>207425.76082485684</v>
      </c>
      <c r="J186" s="12">
        <v>6129</v>
      </c>
      <c r="K186" s="12">
        <f t="shared" si="8"/>
        <v>27621.743291883256</v>
      </c>
      <c r="L186" s="26">
        <f t="shared" si="9"/>
        <v>0.87964130627880055</v>
      </c>
      <c r="M186" s="12">
        <f t="shared" si="10"/>
        <v>3183.0641213901126</v>
      </c>
      <c r="N186" s="26">
        <f t="shared" si="11"/>
        <v>0.94834646272217638</v>
      </c>
    </row>
    <row r="187" spans="1:14" x14ac:dyDescent="0.35">
      <c r="A187" s="10">
        <v>3442</v>
      </c>
      <c r="B187" s="11" t="s">
        <v>195</v>
      </c>
      <c r="C187" s="12">
        <v>416030.87799999997</v>
      </c>
      <c r="D187" s="12">
        <v>28979.393672751201</v>
      </c>
      <c r="E187" s="12">
        <v>7244.8484181878002</v>
      </c>
      <c r="F187" s="12">
        <v>379806.63590906095</v>
      </c>
      <c r="G187" s="12">
        <v>78.122</v>
      </c>
      <c r="H187" s="12">
        <v>27427</v>
      </c>
      <c r="I187" s="13">
        <v>450980.78560103761</v>
      </c>
      <c r="J187" s="12">
        <v>14896</v>
      </c>
      <c r="K187" s="12">
        <f t="shared" si="8"/>
        <v>25497.223141048667</v>
      </c>
      <c r="L187" s="26">
        <f t="shared" si="9"/>
        <v>0.81198389374883428</v>
      </c>
      <c r="M187" s="12">
        <f t="shared" si="10"/>
        <v>1841.2325456498388</v>
      </c>
      <c r="N187" s="26">
        <f t="shared" si="11"/>
        <v>0.54856776524922835</v>
      </c>
    </row>
    <row r="188" spans="1:14" x14ac:dyDescent="0.35">
      <c r="A188" s="10">
        <v>3443</v>
      </c>
      <c r="B188" s="11" t="s">
        <v>196</v>
      </c>
      <c r="C188" s="12">
        <v>365230.00299999991</v>
      </c>
      <c r="D188" s="12">
        <v>12959.572450517999</v>
      </c>
      <c r="E188" s="12">
        <v>3239.8931126294997</v>
      </c>
      <c r="F188" s="12">
        <v>349030.53743685241</v>
      </c>
      <c r="G188" s="12">
        <v>40.997</v>
      </c>
      <c r="H188" s="12">
        <v>13947</v>
      </c>
      <c r="I188" s="13">
        <v>405963.40957166965</v>
      </c>
      <c r="J188" s="12">
        <v>13635</v>
      </c>
      <c r="K188" s="12">
        <f t="shared" si="8"/>
        <v>25598.132558625039</v>
      </c>
      <c r="L188" s="26">
        <f t="shared" si="9"/>
        <v>0.81519745239191954</v>
      </c>
      <c r="M188" s="12">
        <f t="shared" si="10"/>
        <v>1022.8822882288229</v>
      </c>
      <c r="N188" s="26">
        <f t="shared" si="11"/>
        <v>0.30475251607540016</v>
      </c>
    </row>
    <row r="189" spans="1:14" x14ac:dyDescent="0.35">
      <c r="A189" s="10">
        <v>3446</v>
      </c>
      <c r="B189" s="11" t="s">
        <v>197</v>
      </c>
      <c r="C189" s="12">
        <v>411390.78299999988</v>
      </c>
      <c r="D189" s="12">
        <v>28488.1626503648</v>
      </c>
      <c r="E189" s="12">
        <v>7122.0406625912001</v>
      </c>
      <c r="F189" s="12">
        <v>375780.57968704391</v>
      </c>
      <c r="G189" s="12">
        <v>41.216999999999999</v>
      </c>
      <c r="H189" s="12">
        <v>27277</v>
      </c>
      <c r="I189" s="13">
        <v>446269.73705005745</v>
      </c>
      <c r="J189" s="12">
        <v>13568</v>
      </c>
      <c r="K189" s="12">
        <f t="shared" si="8"/>
        <v>27696.092252877646</v>
      </c>
      <c r="L189" s="26">
        <f t="shared" si="9"/>
        <v>0.88200902132409942</v>
      </c>
      <c r="M189" s="12">
        <f t="shared" si="10"/>
        <v>2010.3920990566037</v>
      </c>
      <c r="N189" s="26">
        <f t="shared" si="11"/>
        <v>0.59896633027684987</v>
      </c>
    </row>
    <row r="190" spans="1:14" x14ac:dyDescent="0.35">
      <c r="A190" s="10">
        <v>3447</v>
      </c>
      <c r="B190" s="11" t="s">
        <v>198</v>
      </c>
      <c r="C190" s="12">
        <v>133301.67699999997</v>
      </c>
      <c r="D190" s="12">
        <v>3426.9620436417999</v>
      </c>
      <c r="E190" s="12">
        <v>856.74051091044998</v>
      </c>
      <c r="F190" s="12">
        <v>129017.97444544772</v>
      </c>
      <c r="G190" s="12">
        <v>114.32299999999999</v>
      </c>
      <c r="H190" s="12">
        <v>5928</v>
      </c>
      <c r="I190" s="13">
        <v>150741.5928668069</v>
      </c>
      <c r="J190" s="12">
        <v>5564</v>
      </c>
      <c r="K190" s="12">
        <f t="shared" si="8"/>
        <v>23187.989655903613</v>
      </c>
      <c r="L190" s="26">
        <f t="shared" si="9"/>
        <v>0.73844410526008075</v>
      </c>
      <c r="M190" s="12">
        <f t="shared" si="10"/>
        <v>1065.4205607476636</v>
      </c>
      <c r="N190" s="26">
        <f t="shared" si="11"/>
        <v>0.31742615968894344</v>
      </c>
    </row>
    <row r="191" spans="1:14" x14ac:dyDescent="0.35">
      <c r="A191" s="10">
        <v>3448</v>
      </c>
      <c r="B191" s="11" t="s">
        <v>199</v>
      </c>
      <c r="C191" s="12">
        <v>153000.981</v>
      </c>
      <c r="D191" s="12">
        <v>3807.9177095978002</v>
      </c>
      <c r="E191" s="12">
        <v>951.97942739945006</v>
      </c>
      <c r="F191" s="12">
        <v>148241.08386300274</v>
      </c>
      <c r="G191" s="12">
        <v>6663.0190000000002</v>
      </c>
      <c r="H191" s="12">
        <v>9777</v>
      </c>
      <c r="I191" s="13">
        <v>181957.40363787947</v>
      </c>
      <c r="J191" s="12">
        <v>6527</v>
      </c>
      <c r="K191" s="12">
        <f t="shared" si="8"/>
        <v>22711.978529646505</v>
      </c>
      <c r="L191" s="26">
        <f t="shared" si="9"/>
        <v>0.72328506752378086</v>
      </c>
      <c r="M191" s="12">
        <f t="shared" si="10"/>
        <v>1497.9316684541136</v>
      </c>
      <c r="N191" s="26">
        <f t="shared" si="11"/>
        <v>0.44628639103807877</v>
      </c>
    </row>
    <row r="192" spans="1:14" x14ac:dyDescent="0.35">
      <c r="A192" s="10">
        <v>3449</v>
      </c>
      <c r="B192" s="11" t="s">
        <v>200</v>
      </c>
      <c r="C192" s="12">
        <v>76733.144</v>
      </c>
      <c r="D192" s="12">
        <v>4990.3257908800006</v>
      </c>
      <c r="E192" s="12">
        <v>1247.5814477200001</v>
      </c>
      <c r="F192" s="12">
        <v>70495.236761399996</v>
      </c>
      <c r="G192" s="12">
        <v>4167.8559999999998</v>
      </c>
      <c r="H192" s="12">
        <v>8970</v>
      </c>
      <c r="I192" s="13">
        <v>90768.592838793556</v>
      </c>
      <c r="J192" s="12">
        <v>2866</v>
      </c>
      <c r="K192" s="12">
        <f t="shared" si="8"/>
        <v>24597.081912561061</v>
      </c>
      <c r="L192" s="26">
        <f t="shared" si="9"/>
        <v>0.78331801999513406</v>
      </c>
      <c r="M192" s="12">
        <f t="shared" si="10"/>
        <v>3129.797627355199</v>
      </c>
      <c r="N192" s="26">
        <f t="shared" si="11"/>
        <v>0.93247650557611639</v>
      </c>
    </row>
    <row r="193" spans="1:14" x14ac:dyDescent="0.35">
      <c r="A193" s="10">
        <v>3450</v>
      </c>
      <c r="B193" s="11" t="s">
        <v>201</v>
      </c>
      <c r="C193" s="12">
        <v>31847.999999999993</v>
      </c>
      <c r="D193" s="12">
        <v>961.50290336519993</v>
      </c>
      <c r="E193" s="12">
        <v>240.37572584129998</v>
      </c>
      <c r="F193" s="12">
        <v>30646.121370793495</v>
      </c>
      <c r="G193" s="12">
        <v>0</v>
      </c>
      <c r="H193" s="12">
        <v>4981</v>
      </c>
      <c r="I193" s="13">
        <v>38458.73303961593</v>
      </c>
      <c r="J193" s="12">
        <v>1239</v>
      </c>
      <c r="K193" s="12">
        <f t="shared" si="8"/>
        <v>24734.561235507259</v>
      </c>
      <c r="L193" s="26">
        <f t="shared" si="9"/>
        <v>0.78769618287735355</v>
      </c>
      <c r="M193" s="12">
        <f t="shared" si="10"/>
        <v>4020.1775625504438</v>
      </c>
      <c r="N193" s="26">
        <f t="shared" si="11"/>
        <v>1.1977519225389541</v>
      </c>
    </row>
    <row r="194" spans="1:14" x14ac:dyDescent="0.35">
      <c r="A194" s="10">
        <v>3451</v>
      </c>
      <c r="B194" s="11" t="s">
        <v>202</v>
      </c>
      <c r="C194" s="12">
        <v>177608.88699999993</v>
      </c>
      <c r="D194" s="12">
        <v>8622.9227389789994</v>
      </c>
      <c r="E194" s="12">
        <v>2155.7306847447499</v>
      </c>
      <c r="F194" s="12">
        <v>166830.23357627619</v>
      </c>
      <c r="G194" s="12">
        <v>6372.1130000000003</v>
      </c>
      <c r="H194" s="12">
        <v>21817</v>
      </c>
      <c r="I194" s="13">
        <v>211758.56687676284</v>
      </c>
      <c r="J194" s="12">
        <v>6401</v>
      </c>
      <c r="K194" s="12">
        <f t="shared" si="8"/>
        <v>26063.151628851145</v>
      </c>
      <c r="L194" s="26">
        <f t="shared" si="9"/>
        <v>0.83000643740259572</v>
      </c>
      <c r="M194" s="12">
        <f t="shared" si="10"/>
        <v>3408.3736916106859</v>
      </c>
      <c r="N194" s="26">
        <f t="shared" si="11"/>
        <v>1.0154740874848278</v>
      </c>
    </row>
    <row r="195" spans="1:14" x14ac:dyDescent="0.35">
      <c r="A195" s="10">
        <v>3452</v>
      </c>
      <c r="B195" s="11" t="s">
        <v>203</v>
      </c>
      <c r="C195" s="12">
        <v>62964.526999999973</v>
      </c>
      <c r="D195" s="12">
        <v>6383.7024085553994</v>
      </c>
      <c r="E195" s="12">
        <v>1595.9256021388499</v>
      </c>
      <c r="F195" s="12">
        <v>54984.898989305722</v>
      </c>
      <c r="G195" s="12">
        <v>1298.473</v>
      </c>
      <c r="H195" s="12">
        <v>12177</v>
      </c>
      <c r="I195" s="13">
        <v>72730.777711684001</v>
      </c>
      <c r="J195" s="12">
        <v>2091</v>
      </c>
      <c r="K195" s="12">
        <f t="shared" si="8"/>
        <v>26295.982300002735</v>
      </c>
      <c r="L195" s="26">
        <f t="shared" si="9"/>
        <v>0.837421156797723</v>
      </c>
      <c r="M195" s="12">
        <f t="shared" si="10"/>
        <v>5823.5294117647063</v>
      </c>
      <c r="N195" s="26">
        <f t="shared" si="11"/>
        <v>1.735033699476253</v>
      </c>
    </row>
    <row r="196" spans="1:14" x14ac:dyDescent="0.35">
      <c r="A196" s="10">
        <v>3453</v>
      </c>
      <c r="B196" s="11" t="s">
        <v>204</v>
      </c>
      <c r="C196" s="12">
        <v>99947.528999999966</v>
      </c>
      <c r="D196" s="12">
        <v>3968.6257901609997</v>
      </c>
      <c r="E196" s="12">
        <v>992.15644754024993</v>
      </c>
      <c r="F196" s="12">
        <v>94986.746762298717</v>
      </c>
      <c r="G196" s="12">
        <v>1340.471</v>
      </c>
      <c r="H196" s="12">
        <v>19630</v>
      </c>
      <c r="I196" s="13">
        <v>123685.82992265894</v>
      </c>
      <c r="J196" s="12">
        <v>3291</v>
      </c>
      <c r="K196" s="12">
        <f t="shared" si="8"/>
        <v>28862.578779185267</v>
      </c>
      <c r="L196" s="26">
        <f t="shared" si="9"/>
        <v>0.91915692038734853</v>
      </c>
      <c r="M196" s="12">
        <f t="shared" si="10"/>
        <v>5964.752354907323</v>
      </c>
      <c r="N196" s="26">
        <f t="shared" si="11"/>
        <v>1.777108968298053</v>
      </c>
    </row>
    <row r="197" spans="1:14" x14ac:dyDescent="0.35">
      <c r="A197" s="10">
        <v>3454</v>
      </c>
      <c r="B197" s="11" t="s">
        <v>205</v>
      </c>
      <c r="C197" s="12">
        <v>47056.613999999994</v>
      </c>
      <c r="D197" s="12">
        <v>2085.7476125501998</v>
      </c>
      <c r="E197" s="12">
        <v>521.43690313754996</v>
      </c>
      <c r="F197" s="12">
        <v>44449.429484312248</v>
      </c>
      <c r="G197" s="12">
        <v>6260.3860000000004</v>
      </c>
      <c r="H197" s="12">
        <v>7222</v>
      </c>
      <c r="I197" s="13">
        <v>62039.434899101223</v>
      </c>
      <c r="J197" s="12">
        <v>1636</v>
      </c>
      <c r="K197" s="12">
        <f t="shared" si="8"/>
        <v>27169.577924396242</v>
      </c>
      <c r="L197" s="26">
        <f t="shared" si="9"/>
        <v>0.86524165994557323</v>
      </c>
      <c r="M197" s="12">
        <f t="shared" si="10"/>
        <v>4414.4254278728604</v>
      </c>
      <c r="N197" s="26">
        <f t="shared" si="11"/>
        <v>1.3152121917185142</v>
      </c>
    </row>
    <row r="198" spans="1:14" x14ac:dyDescent="0.35">
      <c r="A198" s="10">
        <v>3901</v>
      </c>
      <c r="B198" s="11" t="s">
        <v>206</v>
      </c>
      <c r="C198" s="12">
        <v>821407.99999999988</v>
      </c>
      <c r="D198" s="12">
        <v>43764.5886925636</v>
      </c>
      <c r="E198" s="12">
        <v>10941.1471731409</v>
      </c>
      <c r="F198" s="12">
        <v>766702.2641342954</v>
      </c>
      <c r="G198" s="12">
        <v>0</v>
      </c>
      <c r="H198" s="12">
        <v>46180</v>
      </c>
      <c r="I198" s="13">
        <v>903331.87004965881</v>
      </c>
      <c r="J198" s="12">
        <v>27682</v>
      </c>
      <c r="K198" s="12">
        <f t="shared" si="8"/>
        <v>27696.780006296343</v>
      </c>
      <c r="L198" s="26">
        <f t="shared" si="9"/>
        <v>0.88203092350128021</v>
      </c>
      <c r="M198" s="12">
        <f t="shared" si="10"/>
        <v>1668.2320641572142</v>
      </c>
      <c r="N198" s="26">
        <f t="shared" si="11"/>
        <v>0.49702485300619337</v>
      </c>
    </row>
    <row r="199" spans="1:14" x14ac:dyDescent="0.35">
      <c r="A199" s="10">
        <v>3903</v>
      </c>
      <c r="B199" s="11" t="s">
        <v>207</v>
      </c>
      <c r="C199" s="12">
        <v>848351.99999999977</v>
      </c>
      <c r="D199" s="12">
        <v>45326.414124476796</v>
      </c>
      <c r="E199" s="12">
        <v>11331.603531119199</v>
      </c>
      <c r="F199" s="12">
        <v>791693.98234440375</v>
      </c>
      <c r="G199" s="12">
        <v>0</v>
      </c>
      <c r="H199" s="12">
        <v>50573</v>
      </c>
      <c r="I199" s="13">
        <v>934942.99317371356</v>
      </c>
      <c r="J199" s="12">
        <v>26206</v>
      </c>
      <c r="K199" s="12">
        <f t="shared" si="8"/>
        <v>30210.409156086534</v>
      </c>
      <c r="L199" s="26">
        <f t="shared" si="9"/>
        <v>0.96207989092006185</v>
      </c>
      <c r="M199" s="12">
        <f t="shared" si="10"/>
        <v>1929.8252308631611</v>
      </c>
      <c r="N199" s="26">
        <f t="shared" si="11"/>
        <v>0.57496263397980918</v>
      </c>
    </row>
    <row r="200" spans="1:14" x14ac:dyDescent="0.35">
      <c r="A200" s="10">
        <v>3905</v>
      </c>
      <c r="B200" s="11" t="s">
        <v>208</v>
      </c>
      <c r="C200" s="12">
        <v>2002005.9999999995</v>
      </c>
      <c r="D200" s="12">
        <v>163376.51596562943</v>
      </c>
      <c r="E200" s="12">
        <v>40844.128991407357</v>
      </c>
      <c r="F200" s="12">
        <v>1797785.3550429628</v>
      </c>
      <c r="G200" s="12">
        <v>0</v>
      </c>
      <c r="H200" s="12">
        <v>150644</v>
      </c>
      <c r="I200" s="13">
        <v>2149928.2185071204</v>
      </c>
      <c r="J200" s="12">
        <v>58561</v>
      </c>
      <c r="K200" s="12">
        <f t="shared" si="8"/>
        <v>30699.362289628982</v>
      </c>
      <c r="L200" s="26">
        <f t="shared" si="9"/>
        <v>0.97765107947805485</v>
      </c>
      <c r="M200" s="12">
        <f t="shared" si="10"/>
        <v>2572.4287495090589</v>
      </c>
      <c r="N200" s="26">
        <f t="shared" si="11"/>
        <v>0.76641676452824392</v>
      </c>
    </row>
    <row r="201" spans="1:14" x14ac:dyDescent="0.35">
      <c r="A201" s="10">
        <v>3907</v>
      </c>
      <c r="B201" s="11" t="s">
        <v>209</v>
      </c>
      <c r="C201" s="12">
        <v>2061446.9999999995</v>
      </c>
      <c r="D201" s="12">
        <v>192539.89473836281</v>
      </c>
      <c r="E201" s="12">
        <v>48134.973684590703</v>
      </c>
      <c r="F201" s="12">
        <v>1820772.1315770459</v>
      </c>
      <c r="G201" s="12">
        <v>0</v>
      </c>
      <c r="H201" s="12">
        <v>180230</v>
      </c>
      <c r="I201" s="13">
        <v>2198162.4320312627</v>
      </c>
      <c r="J201" s="12">
        <v>65574</v>
      </c>
      <c r="K201" s="12">
        <f t="shared" si="8"/>
        <v>27766.677823177568</v>
      </c>
      <c r="L201" s="26">
        <f t="shared" si="9"/>
        <v>0.88425688752888398</v>
      </c>
      <c r="M201" s="12">
        <f t="shared" si="10"/>
        <v>2748.4978802574192</v>
      </c>
      <c r="N201" s="26">
        <f t="shared" si="11"/>
        <v>0.81887393503188255</v>
      </c>
    </row>
    <row r="202" spans="1:14" x14ac:dyDescent="0.35">
      <c r="A202" s="10">
        <v>3909</v>
      </c>
      <c r="B202" s="11" t="s">
        <v>210</v>
      </c>
      <c r="C202" s="12">
        <v>1551373.3009999995</v>
      </c>
      <c r="D202" s="12">
        <v>115884.9829457528</v>
      </c>
      <c r="E202" s="12">
        <v>28971.245736438199</v>
      </c>
      <c r="F202" s="12">
        <v>1406517.0723178084</v>
      </c>
      <c r="G202" s="12">
        <v>17.699000000000002</v>
      </c>
      <c r="H202" s="12">
        <v>137816</v>
      </c>
      <c r="I202" s="13">
        <v>1697006.1111686137</v>
      </c>
      <c r="J202" s="12">
        <v>48246</v>
      </c>
      <c r="K202" s="12">
        <f t="shared" si="8"/>
        <v>29153.029729258556</v>
      </c>
      <c r="L202" s="26">
        <f t="shared" si="9"/>
        <v>0.92840661366096111</v>
      </c>
      <c r="M202" s="12">
        <f t="shared" si="10"/>
        <v>2856.5269659660903</v>
      </c>
      <c r="N202" s="26">
        <f t="shared" si="11"/>
        <v>0.85105958929328251</v>
      </c>
    </row>
    <row r="203" spans="1:14" x14ac:dyDescent="0.35">
      <c r="A203" s="10">
        <v>3911</v>
      </c>
      <c r="B203" s="11" t="s">
        <v>214</v>
      </c>
      <c r="C203" s="12">
        <v>966826.99999999977</v>
      </c>
      <c r="D203" s="12">
        <v>86425.624019593408</v>
      </c>
      <c r="E203" s="12">
        <v>21606.406004898352</v>
      </c>
      <c r="F203" s="12">
        <v>858794.96997550793</v>
      </c>
      <c r="G203" s="12">
        <v>0</v>
      </c>
      <c r="H203" s="12">
        <v>103176</v>
      </c>
      <c r="I203" s="13">
        <v>1050422.6930185347</v>
      </c>
      <c r="J203" s="12">
        <v>27286</v>
      </c>
      <c r="K203" s="12">
        <f t="shared" ref="K203:K266" si="12">+F203*1000/J203</f>
        <v>31473.831634373229</v>
      </c>
      <c r="L203" s="26">
        <f t="shared" ref="L203:L266" si="13">+K203/$K$367</f>
        <v>1.0023148097460828</v>
      </c>
      <c r="M203" s="12">
        <f t="shared" ref="M203:M266" si="14">+H203*1000/J203</f>
        <v>3781.2797771751079</v>
      </c>
      <c r="N203" s="26">
        <f t="shared" ref="N203:N266" si="15">+M203/$M$367</f>
        <v>1.1265758918110784</v>
      </c>
    </row>
    <row r="204" spans="1:14" x14ac:dyDescent="0.35">
      <c r="A204" s="10">
        <v>4001</v>
      </c>
      <c r="B204" s="11" t="s">
        <v>211</v>
      </c>
      <c r="C204" s="12">
        <v>1180537.9999999998</v>
      </c>
      <c r="D204" s="12">
        <v>59147.658980453394</v>
      </c>
      <c r="E204" s="12">
        <v>14786.914745113349</v>
      </c>
      <c r="F204" s="12">
        <v>1106603.426274433</v>
      </c>
      <c r="G204" s="12">
        <v>0</v>
      </c>
      <c r="H204" s="12">
        <v>64477</v>
      </c>
      <c r="I204" s="13">
        <v>1302172.9241031599</v>
      </c>
      <c r="J204" s="12">
        <v>37056</v>
      </c>
      <c r="K204" s="12">
        <f t="shared" si="12"/>
        <v>29863.002652051844</v>
      </c>
      <c r="L204" s="26">
        <f t="shared" si="13"/>
        <v>0.95101639258146764</v>
      </c>
      <c r="M204" s="12">
        <f t="shared" si="14"/>
        <v>1739.9881260794473</v>
      </c>
      <c r="N204" s="26">
        <f t="shared" si="15"/>
        <v>0.51840350103452926</v>
      </c>
    </row>
    <row r="205" spans="1:14" x14ac:dyDescent="0.35">
      <c r="A205" s="10">
        <v>4003</v>
      </c>
      <c r="B205" s="11" t="s">
        <v>212</v>
      </c>
      <c r="C205" s="12">
        <v>1646319.0579999997</v>
      </c>
      <c r="D205" s="12">
        <v>95550.473694845001</v>
      </c>
      <c r="E205" s="12">
        <v>23887.61842371125</v>
      </c>
      <c r="F205" s="12">
        <v>1526880.9658814433</v>
      </c>
      <c r="G205" s="12">
        <v>2185.942</v>
      </c>
      <c r="H205" s="12">
        <v>89687</v>
      </c>
      <c r="I205" s="13">
        <v>1799453.5384744566</v>
      </c>
      <c r="J205" s="12">
        <v>55924</v>
      </c>
      <c r="K205" s="12">
        <f t="shared" si="12"/>
        <v>27302.785313665747</v>
      </c>
      <c r="L205" s="26">
        <f t="shared" si="13"/>
        <v>0.86948377894091733</v>
      </c>
      <c r="M205" s="12">
        <f t="shared" si="14"/>
        <v>1603.7300622273085</v>
      </c>
      <c r="N205" s="26">
        <f t="shared" si="15"/>
        <v>0.47780744391987856</v>
      </c>
    </row>
    <row r="206" spans="1:14" x14ac:dyDescent="0.35">
      <c r="A206" s="10">
        <v>4005</v>
      </c>
      <c r="B206" s="11" t="s">
        <v>213</v>
      </c>
      <c r="C206" s="12">
        <v>361169.31499999989</v>
      </c>
      <c r="D206" s="12">
        <v>14811.3175807348</v>
      </c>
      <c r="E206" s="12">
        <v>3702.8293951836999</v>
      </c>
      <c r="F206" s="12">
        <v>342655.16802408139</v>
      </c>
      <c r="G206" s="12">
        <v>10794.684999999999</v>
      </c>
      <c r="H206" s="12">
        <v>21656</v>
      </c>
      <c r="I206" s="13">
        <v>415275.36107194232</v>
      </c>
      <c r="J206" s="12">
        <v>13025</v>
      </c>
      <c r="K206" s="12">
        <f t="shared" si="12"/>
        <v>26307.498504727941</v>
      </c>
      <c r="L206" s="26">
        <f t="shared" si="13"/>
        <v>0.83778790154879856</v>
      </c>
      <c r="M206" s="12">
        <f t="shared" si="14"/>
        <v>1662.6487523992323</v>
      </c>
      <c r="N206" s="26">
        <f t="shared" si="15"/>
        <v>0.49536138857254419</v>
      </c>
    </row>
    <row r="207" spans="1:14" x14ac:dyDescent="0.35">
      <c r="A207" s="10">
        <v>4010</v>
      </c>
      <c r="B207" s="11" t="s">
        <v>215</v>
      </c>
      <c r="C207" s="12">
        <v>72685.999999999985</v>
      </c>
      <c r="D207" s="12">
        <v>4203.3790931121994</v>
      </c>
      <c r="E207" s="12">
        <v>1050.8447732780498</v>
      </c>
      <c r="F207" s="12">
        <v>67431.776133609732</v>
      </c>
      <c r="G207" s="12">
        <v>0</v>
      </c>
      <c r="H207" s="12">
        <v>2237</v>
      </c>
      <c r="I207" s="13">
        <v>78079.993229707732</v>
      </c>
      <c r="J207" s="12">
        <v>2375</v>
      </c>
      <c r="K207" s="12">
        <f t="shared" si="12"/>
        <v>28392.326793098833</v>
      </c>
      <c r="L207" s="26">
        <f t="shared" si="13"/>
        <v>0.90418128807659481</v>
      </c>
      <c r="M207" s="12">
        <f t="shared" si="14"/>
        <v>941.89473684210532</v>
      </c>
      <c r="N207" s="26">
        <f t="shared" si="15"/>
        <v>0.28062348349763921</v>
      </c>
    </row>
    <row r="208" spans="1:14" x14ac:dyDescent="0.35">
      <c r="A208" s="10">
        <v>4012</v>
      </c>
      <c r="B208" s="11" t="s">
        <v>216</v>
      </c>
      <c r="C208" s="12">
        <v>455232.99999999988</v>
      </c>
      <c r="D208" s="12">
        <v>26341.526487259798</v>
      </c>
      <c r="E208" s="12">
        <v>6585.3816218149495</v>
      </c>
      <c r="F208" s="12">
        <v>422306.09189092513</v>
      </c>
      <c r="G208" s="12">
        <v>0</v>
      </c>
      <c r="H208" s="12">
        <v>25793</v>
      </c>
      <c r="I208" s="13">
        <v>497830.33350454003</v>
      </c>
      <c r="J208" s="12">
        <v>14172</v>
      </c>
      <c r="K208" s="12">
        <f t="shared" si="12"/>
        <v>29798.62347522757</v>
      </c>
      <c r="L208" s="26">
        <f t="shared" si="13"/>
        <v>0.9489661750191497</v>
      </c>
      <c r="M208" s="12">
        <f t="shared" si="14"/>
        <v>1819.9971775331639</v>
      </c>
      <c r="N208" s="26">
        <f t="shared" si="15"/>
        <v>0.54224100415675724</v>
      </c>
    </row>
    <row r="209" spans="1:14" x14ac:dyDescent="0.35">
      <c r="A209" s="10">
        <v>4014</v>
      </c>
      <c r="B209" s="11" t="s">
        <v>217</v>
      </c>
      <c r="C209" s="12">
        <v>307225.99999999988</v>
      </c>
      <c r="D209" s="12">
        <v>30320.205488582003</v>
      </c>
      <c r="E209" s="12">
        <v>7580.0513721455009</v>
      </c>
      <c r="F209" s="12">
        <v>269325.74313927238</v>
      </c>
      <c r="G209" s="12">
        <v>0</v>
      </c>
      <c r="H209" s="12">
        <v>38928</v>
      </c>
      <c r="I209" s="13">
        <v>334350.21831062116</v>
      </c>
      <c r="J209" s="12">
        <v>10413</v>
      </c>
      <c r="K209" s="12">
        <f t="shared" si="12"/>
        <v>25864.375601581905</v>
      </c>
      <c r="L209" s="26">
        <f t="shared" si="13"/>
        <v>0.82367622129580109</v>
      </c>
      <c r="M209" s="12">
        <f t="shared" si="14"/>
        <v>3738.4039181791991</v>
      </c>
      <c r="N209" s="26">
        <f t="shared" si="15"/>
        <v>1.1138016693435815</v>
      </c>
    </row>
    <row r="210" spans="1:14" x14ac:dyDescent="0.35">
      <c r="A210" s="10">
        <v>4016</v>
      </c>
      <c r="B210" s="11" t="s">
        <v>218</v>
      </c>
      <c r="C210" s="12">
        <v>106825.99999999997</v>
      </c>
      <c r="D210" s="12">
        <v>3563.8117563185997</v>
      </c>
      <c r="E210" s="12">
        <v>890.95293907964992</v>
      </c>
      <c r="F210" s="12">
        <v>102371.23530460172</v>
      </c>
      <c r="G210" s="12">
        <v>0</v>
      </c>
      <c r="H210" s="12">
        <v>5223</v>
      </c>
      <c r="I210" s="13">
        <v>119906.95793784922</v>
      </c>
      <c r="J210" s="12">
        <v>4091</v>
      </c>
      <c r="K210" s="12">
        <f t="shared" si="12"/>
        <v>25023.523662821248</v>
      </c>
      <c r="L210" s="26">
        <f t="shared" si="13"/>
        <v>0.79689847269454483</v>
      </c>
      <c r="M210" s="12">
        <f t="shared" si="14"/>
        <v>1276.7049621119531</v>
      </c>
      <c r="N210" s="26">
        <f t="shared" si="15"/>
        <v>0.38037519465047931</v>
      </c>
    </row>
    <row r="211" spans="1:14" x14ac:dyDescent="0.35">
      <c r="A211" s="10">
        <v>4018</v>
      </c>
      <c r="B211" s="11" t="s">
        <v>219</v>
      </c>
      <c r="C211" s="12">
        <v>184343.27999999994</v>
      </c>
      <c r="D211" s="12">
        <v>6174.4822517923994</v>
      </c>
      <c r="E211" s="12">
        <v>1543.6205629480999</v>
      </c>
      <c r="F211" s="12">
        <v>176625.17718525944</v>
      </c>
      <c r="G211" s="12">
        <v>3437.72</v>
      </c>
      <c r="H211" s="12">
        <v>12035</v>
      </c>
      <c r="I211" s="13">
        <v>212585.64143662679</v>
      </c>
      <c r="J211" s="12">
        <v>6559</v>
      </c>
      <c r="K211" s="12">
        <f t="shared" si="12"/>
        <v>26928.674673770307</v>
      </c>
      <c r="L211" s="26">
        <f t="shared" si="13"/>
        <v>0.85756986139802549</v>
      </c>
      <c r="M211" s="12">
        <f t="shared" si="14"/>
        <v>1834.8833663668242</v>
      </c>
      <c r="N211" s="26">
        <f t="shared" si="15"/>
        <v>0.54667612201346283</v>
      </c>
    </row>
    <row r="212" spans="1:14" x14ac:dyDescent="0.35">
      <c r="A212" s="10">
        <v>4020</v>
      </c>
      <c r="B212" s="11" t="s">
        <v>220</v>
      </c>
      <c r="C212" s="12">
        <v>283756.99999999994</v>
      </c>
      <c r="D212" s="12">
        <v>13386.817310967603</v>
      </c>
      <c r="E212" s="12">
        <v>3346.7043277419007</v>
      </c>
      <c r="F212" s="12">
        <v>267023.47836129041</v>
      </c>
      <c r="G212" s="12">
        <v>0</v>
      </c>
      <c r="H212" s="12">
        <v>20557</v>
      </c>
      <c r="I212" s="13">
        <v>317963.43263749813</v>
      </c>
      <c r="J212" s="12">
        <v>10735</v>
      </c>
      <c r="K212" s="12">
        <f t="shared" si="12"/>
        <v>24874.101384377311</v>
      </c>
      <c r="L212" s="26">
        <f t="shared" si="13"/>
        <v>0.79213997476743525</v>
      </c>
      <c r="M212" s="12">
        <f t="shared" si="14"/>
        <v>1914.9510945505356</v>
      </c>
      <c r="N212" s="26">
        <f t="shared" si="15"/>
        <v>0.57053110699191878</v>
      </c>
    </row>
    <row r="213" spans="1:14" x14ac:dyDescent="0.35">
      <c r="A213" s="10">
        <v>4022</v>
      </c>
      <c r="B213" s="11" t="s">
        <v>223</v>
      </c>
      <c r="C213" s="12">
        <v>88613.231999999989</v>
      </c>
      <c r="D213" s="12">
        <v>5024.4012459375999</v>
      </c>
      <c r="E213" s="12">
        <v>1256.1003114844</v>
      </c>
      <c r="F213" s="12">
        <v>82332.730442577988</v>
      </c>
      <c r="G213" s="12">
        <v>4255.768</v>
      </c>
      <c r="H213" s="12">
        <v>6930</v>
      </c>
      <c r="I213" s="13">
        <v>102738.74344967463</v>
      </c>
      <c r="J213" s="12">
        <v>2939</v>
      </c>
      <c r="K213" s="12">
        <f t="shared" si="12"/>
        <v>28013.858605844842</v>
      </c>
      <c r="L213" s="26">
        <f t="shared" si="13"/>
        <v>0.89212860019577955</v>
      </c>
      <c r="M213" s="12">
        <f t="shared" si="14"/>
        <v>2357.9448792106159</v>
      </c>
      <c r="N213" s="26">
        <f t="shared" si="15"/>
        <v>0.70251449553478762</v>
      </c>
    </row>
    <row r="214" spans="1:14" x14ac:dyDescent="0.35">
      <c r="A214" s="10">
        <v>4024</v>
      </c>
      <c r="B214" s="11" t="s">
        <v>222</v>
      </c>
      <c r="C214" s="12">
        <v>47578.753999999986</v>
      </c>
      <c r="D214" s="12">
        <v>3004.6846457386</v>
      </c>
      <c r="E214" s="12">
        <v>751.17116143465</v>
      </c>
      <c r="F214" s="12">
        <v>43822.898192826739</v>
      </c>
      <c r="G214" s="12">
        <v>5075.2460000000001</v>
      </c>
      <c r="H214" s="12">
        <v>6095</v>
      </c>
      <c r="I214" s="13">
        <v>59299.16598343612</v>
      </c>
      <c r="J214" s="12">
        <v>1588</v>
      </c>
      <c r="K214" s="12">
        <f t="shared" si="12"/>
        <v>27596.283496742279</v>
      </c>
      <c r="L214" s="26">
        <f t="shared" si="13"/>
        <v>0.878830514316152</v>
      </c>
      <c r="M214" s="12">
        <f t="shared" si="14"/>
        <v>3838.1612090680101</v>
      </c>
      <c r="N214" s="26">
        <f t="shared" si="15"/>
        <v>1.1435228657559979</v>
      </c>
    </row>
    <row r="215" spans="1:14" x14ac:dyDescent="0.35">
      <c r="A215" s="10">
        <v>4026</v>
      </c>
      <c r="B215" s="11" t="s">
        <v>221</v>
      </c>
      <c r="C215" s="12">
        <v>176369.01399999997</v>
      </c>
      <c r="D215" s="12">
        <v>7086.9538998130001</v>
      </c>
      <c r="E215" s="12">
        <v>1771.73847495325</v>
      </c>
      <c r="F215" s="12">
        <v>167510.32162523372</v>
      </c>
      <c r="G215" s="12">
        <v>44898.985999999997</v>
      </c>
      <c r="H215" s="12">
        <v>14233</v>
      </c>
      <c r="I215" s="13">
        <v>245368.00021957679</v>
      </c>
      <c r="J215" s="12">
        <v>5546</v>
      </c>
      <c r="K215" s="12">
        <f t="shared" si="12"/>
        <v>30203.808443064139</v>
      </c>
      <c r="L215" s="26">
        <f t="shared" si="13"/>
        <v>0.96186968478773938</v>
      </c>
      <c r="M215" s="12">
        <f t="shared" si="14"/>
        <v>2566.3541291020556</v>
      </c>
      <c r="N215" s="26">
        <f t="shared" si="15"/>
        <v>0.76460692201308722</v>
      </c>
    </row>
    <row r="216" spans="1:14" x14ac:dyDescent="0.35">
      <c r="A216" s="10">
        <v>4028</v>
      </c>
      <c r="B216" s="11" t="s">
        <v>224</v>
      </c>
      <c r="C216" s="12">
        <v>74877.447999999975</v>
      </c>
      <c r="D216" s="12">
        <v>3328.2079339987999</v>
      </c>
      <c r="E216" s="12">
        <v>832.05198349969999</v>
      </c>
      <c r="F216" s="12">
        <v>70717.188082501481</v>
      </c>
      <c r="G216" s="12">
        <v>1267.5519999999999</v>
      </c>
      <c r="H216" s="12">
        <v>6918</v>
      </c>
      <c r="I216" s="13">
        <v>86580.766403115005</v>
      </c>
      <c r="J216" s="12">
        <v>2427</v>
      </c>
      <c r="K216" s="12">
        <f t="shared" si="12"/>
        <v>29137.695954883184</v>
      </c>
      <c r="L216" s="26">
        <f t="shared" si="13"/>
        <v>0.92791829468778098</v>
      </c>
      <c r="M216" s="12">
        <f t="shared" si="14"/>
        <v>2850.4326328800989</v>
      </c>
      <c r="N216" s="26">
        <f t="shared" si="15"/>
        <v>0.84924387367954035</v>
      </c>
    </row>
    <row r="217" spans="1:14" x14ac:dyDescent="0.35">
      <c r="A217" s="10">
        <v>4030</v>
      </c>
      <c r="B217" s="11" t="s">
        <v>225</v>
      </c>
      <c r="C217" s="12">
        <v>39481.883999999991</v>
      </c>
      <c r="D217" s="12">
        <v>979.21897593200003</v>
      </c>
      <c r="E217" s="12">
        <v>244.80474398300001</v>
      </c>
      <c r="F217" s="12">
        <v>38257.860280084991</v>
      </c>
      <c r="G217" s="12">
        <v>5649.116</v>
      </c>
      <c r="H217" s="12">
        <v>4729</v>
      </c>
      <c r="I217" s="13">
        <v>52543.179598497023</v>
      </c>
      <c r="J217" s="12">
        <v>1442</v>
      </c>
      <c r="K217" s="12">
        <f t="shared" si="12"/>
        <v>26531.109764275305</v>
      </c>
      <c r="L217" s="26">
        <f t="shared" si="13"/>
        <v>0.84490901980583089</v>
      </c>
      <c r="M217" s="12">
        <f t="shared" si="14"/>
        <v>3279.4729542302357</v>
      </c>
      <c r="N217" s="26">
        <f t="shared" si="15"/>
        <v>0.97707003601895781</v>
      </c>
    </row>
    <row r="218" spans="1:14" x14ac:dyDescent="0.35">
      <c r="A218" s="10">
        <v>4032</v>
      </c>
      <c r="B218" s="11" t="s">
        <v>226</v>
      </c>
      <c r="C218" s="12">
        <v>31242.312999999995</v>
      </c>
      <c r="D218" s="12">
        <v>448.69108278339996</v>
      </c>
      <c r="E218" s="12">
        <v>112.17277069584999</v>
      </c>
      <c r="F218" s="12">
        <v>30681.449146520743</v>
      </c>
      <c r="G218" s="12">
        <v>5065.6869999999999</v>
      </c>
      <c r="H218" s="12">
        <v>1993</v>
      </c>
      <c r="I218" s="13">
        <v>41323.447478734975</v>
      </c>
      <c r="J218" s="12">
        <v>1224</v>
      </c>
      <c r="K218" s="12">
        <f t="shared" si="12"/>
        <v>25066.543420360082</v>
      </c>
      <c r="L218" s="26">
        <f t="shared" si="13"/>
        <v>0.79826847875525486</v>
      </c>
      <c r="M218" s="12">
        <f t="shared" si="14"/>
        <v>1628.2679738562092</v>
      </c>
      <c r="N218" s="26">
        <f t="shared" si="15"/>
        <v>0.48511814857690405</v>
      </c>
    </row>
    <row r="219" spans="1:14" x14ac:dyDescent="0.35">
      <c r="A219" s="10">
        <v>4034</v>
      </c>
      <c r="B219" s="11" t="s">
        <v>227</v>
      </c>
      <c r="C219" s="12">
        <v>63893.682999999975</v>
      </c>
      <c r="D219" s="12">
        <v>1258.8104563078</v>
      </c>
      <c r="E219" s="12">
        <v>314.70261407695</v>
      </c>
      <c r="F219" s="12">
        <v>62320.169929615222</v>
      </c>
      <c r="G219" s="12">
        <v>21789.316999999999</v>
      </c>
      <c r="H219" s="12">
        <v>3778</v>
      </c>
      <c r="I219" s="13">
        <v>95233.455694210148</v>
      </c>
      <c r="J219" s="12">
        <v>2198</v>
      </c>
      <c r="K219" s="12">
        <f t="shared" si="12"/>
        <v>28353.125536676624</v>
      </c>
      <c r="L219" s="26">
        <f t="shared" si="13"/>
        <v>0.90293288590144549</v>
      </c>
      <c r="M219" s="12">
        <f t="shared" si="14"/>
        <v>1718.8353048225661</v>
      </c>
      <c r="N219" s="26">
        <f t="shared" si="15"/>
        <v>0.51210133354731036</v>
      </c>
    </row>
    <row r="220" spans="1:14" x14ac:dyDescent="0.35">
      <c r="A220" s="10">
        <v>4036</v>
      </c>
      <c r="B220" s="11" t="s">
        <v>228</v>
      </c>
      <c r="C220" s="12">
        <v>118572.89299999997</v>
      </c>
      <c r="D220" s="12">
        <v>11522.339651483402</v>
      </c>
      <c r="E220" s="12">
        <v>2880.5849128708505</v>
      </c>
      <c r="F220" s="12">
        <v>104169.96843564571</v>
      </c>
      <c r="G220" s="12">
        <v>37276.107000000004</v>
      </c>
      <c r="H220" s="12">
        <v>20739</v>
      </c>
      <c r="I220" s="13">
        <v>170858.08401525061</v>
      </c>
      <c r="J220" s="12">
        <v>3832</v>
      </c>
      <c r="K220" s="12">
        <f t="shared" si="12"/>
        <v>27184.229758780199</v>
      </c>
      <c r="L220" s="26">
        <f t="shared" si="13"/>
        <v>0.86570826187582406</v>
      </c>
      <c r="M220" s="12">
        <f t="shared" si="14"/>
        <v>5412.0563674321502</v>
      </c>
      <c r="N220" s="26">
        <f t="shared" si="15"/>
        <v>1.6124414452153215</v>
      </c>
    </row>
    <row r="221" spans="1:14" x14ac:dyDescent="0.35">
      <c r="A221" s="10">
        <v>4201</v>
      </c>
      <c r="B221" s="11" t="s">
        <v>229</v>
      </c>
      <c r="C221" s="12">
        <v>198174.99999999994</v>
      </c>
      <c r="D221" s="12">
        <v>19781.2742183636</v>
      </c>
      <c r="E221" s="12">
        <v>4945.3185545909</v>
      </c>
      <c r="F221" s="12">
        <v>173448.40722704545</v>
      </c>
      <c r="G221" s="12">
        <v>0</v>
      </c>
      <c r="H221" s="12">
        <v>18473</v>
      </c>
      <c r="I221" s="13">
        <v>210377.04492678394</v>
      </c>
      <c r="J221" s="12">
        <v>6806</v>
      </c>
      <c r="K221" s="12">
        <f t="shared" si="12"/>
        <v>25484.632269621721</v>
      </c>
      <c r="L221" s="26">
        <f t="shared" si="13"/>
        <v>0.8115829251904001</v>
      </c>
      <c r="M221" s="12">
        <f t="shared" si="14"/>
        <v>2714.2227446370848</v>
      </c>
      <c r="N221" s="26">
        <f t="shared" si="15"/>
        <v>0.8086621697688342</v>
      </c>
    </row>
    <row r="222" spans="1:14" x14ac:dyDescent="0.35">
      <c r="A222" s="10">
        <v>4202</v>
      </c>
      <c r="B222" s="11" t="s">
        <v>230</v>
      </c>
      <c r="C222" s="12">
        <v>688012.97199999972</v>
      </c>
      <c r="D222" s="12">
        <v>60146.868324958603</v>
      </c>
      <c r="E222" s="12">
        <v>15036.717081239651</v>
      </c>
      <c r="F222" s="12">
        <v>612829.38659380144</v>
      </c>
      <c r="G222" s="12">
        <v>1568.028</v>
      </c>
      <c r="H222" s="12">
        <v>71577</v>
      </c>
      <c r="I222" s="13">
        <v>749605.02072496887</v>
      </c>
      <c r="J222" s="12">
        <v>24587</v>
      </c>
      <c r="K222" s="12">
        <f t="shared" si="12"/>
        <v>24924.935396502271</v>
      </c>
      <c r="L222" s="26">
        <f t="shared" si="13"/>
        <v>0.79375883337300823</v>
      </c>
      <c r="M222" s="12">
        <f t="shared" si="14"/>
        <v>2911.1725708707854</v>
      </c>
      <c r="N222" s="26">
        <f t="shared" si="15"/>
        <v>0.8673404319462571</v>
      </c>
    </row>
    <row r="223" spans="1:14" x14ac:dyDescent="0.35">
      <c r="A223" s="10">
        <v>4203</v>
      </c>
      <c r="B223" s="11" t="s">
        <v>231</v>
      </c>
      <c r="C223" s="12">
        <v>1351443.2089999998</v>
      </c>
      <c r="D223" s="12">
        <v>82319.66225281221</v>
      </c>
      <c r="E223" s="12">
        <v>20579.915563203052</v>
      </c>
      <c r="F223" s="12">
        <v>1248543.6311839845</v>
      </c>
      <c r="G223" s="12">
        <v>1066.7909999999999</v>
      </c>
      <c r="H223" s="12">
        <v>83766</v>
      </c>
      <c r="I223" s="13">
        <v>1478529.0131862273</v>
      </c>
      <c r="J223" s="12">
        <v>45891</v>
      </c>
      <c r="K223" s="12">
        <f t="shared" si="12"/>
        <v>27206.720951471631</v>
      </c>
      <c r="L223" s="26">
        <f t="shared" si="13"/>
        <v>0.86642451580338387</v>
      </c>
      <c r="M223" s="12">
        <f t="shared" si="14"/>
        <v>1825.3252271687259</v>
      </c>
      <c r="N223" s="26">
        <f t="shared" si="15"/>
        <v>0.54382841704961682</v>
      </c>
    </row>
    <row r="224" spans="1:14" x14ac:dyDescent="0.35">
      <c r="A224" s="10">
        <v>4204</v>
      </c>
      <c r="B224" s="11" t="s">
        <v>232</v>
      </c>
      <c r="C224" s="12">
        <v>3476608.9999999991</v>
      </c>
      <c r="D224" s="12">
        <v>279202.6934099822</v>
      </c>
      <c r="E224" s="12">
        <v>69800.673352495549</v>
      </c>
      <c r="F224" s="12">
        <v>3127605.6332375212</v>
      </c>
      <c r="G224" s="12">
        <v>0</v>
      </c>
      <c r="H224" s="12">
        <v>296472</v>
      </c>
      <c r="I224" s="13">
        <v>3766025.8416514513</v>
      </c>
      <c r="J224" s="12">
        <v>115569</v>
      </c>
      <c r="K224" s="12">
        <f t="shared" si="12"/>
        <v>27062.669342449284</v>
      </c>
      <c r="L224" s="26">
        <f t="shared" si="13"/>
        <v>0.86183705207262007</v>
      </c>
      <c r="M224" s="12">
        <f t="shared" si="14"/>
        <v>2565.3246112711886</v>
      </c>
      <c r="N224" s="26">
        <f t="shared" si="15"/>
        <v>0.76430019253608705</v>
      </c>
    </row>
    <row r="225" spans="1:14" x14ac:dyDescent="0.35">
      <c r="A225" s="10">
        <v>4205</v>
      </c>
      <c r="B225" s="11" t="s">
        <v>233</v>
      </c>
      <c r="C225" s="12">
        <v>653215.34899999993</v>
      </c>
      <c r="D225" s="12">
        <v>32314.614899706597</v>
      </c>
      <c r="E225" s="12">
        <v>8078.6537249266494</v>
      </c>
      <c r="F225" s="12">
        <v>612822.08037536673</v>
      </c>
      <c r="G225" s="12">
        <v>3709.6509999999998</v>
      </c>
      <c r="H225" s="12">
        <v>43897</v>
      </c>
      <c r="I225" s="13">
        <v>730978.36555835442</v>
      </c>
      <c r="J225" s="12">
        <v>23479</v>
      </c>
      <c r="K225" s="12">
        <f t="shared" si="12"/>
        <v>26100.859507447793</v>
      </c>
      <c r="L225" s="26">
        <f t="shared" si="13"/>
        <v>0.83120728150701195</v>
      </c>
      <c r="M225" s="12">
        <f t="shared" si="14"/>
        <v>1869.6281783721624</v>
      </c>
      <c r="N225" s="26">
        <f t="shared" si="15"/>
        <v>0.55702782034771425</v>
      </c>
    </row>
    <row r="226" spans="1:14" x14ac:dyDescent="0.35">
      <c r="A226" s="10">
        <v>4206</v>
      </c>
      <c r="B226" s="11" t="s">
        <v>234</v>
      </c>
      <c r="C226" s="12">
        <v>285976.99999999994</v>
      </c>
      <c r="D226" s="12">
        <v>15326.645274917801</v>
      </c>
      <c r="E226" s="12">
        <v>3831.6613187294502</v>
      </c>
      <c r="F226" s="12">
        <v>266818.69340635266</v>
      </c>
      <c r="G226" s="12">
        <v>0</v>
      </c>
      <c r="H226" s="12">
        <v>21783</v>
      </c>
      <c r="I226" s="13">
        <v>318650.90508559236</v>
      </c>
      <c r="J226" s="12">
        <v>9860</v>
      </c>
      <c r="K226" s="12">
        <f t="shared" si="12"/>
        <v>27060.719412408991</v>
      </c>
      <c r="L226" s="26">
        <f t="shared" si="13"/>
        <v>0.8617749546521325</v>
      </c>
      <c r="M226" s="12">
        <f t="shared" si="14"/>
        <v>2209.2292089249495</v>
      </c>
      <c r="N226" s="26">
        <f t="shared" si="15"/>
        <v>0.65820688045439246</v>
      </c>
    </row>
    <row r="227" spans="1:14" x14ac:dyDescent="0.35">
      <c r="A227" s="10">
        <v>4207</v>
      </c>
      <c r="B227" s="11" t="s">
        <v>235</v>
      </c>
      <c r="C227" s="12">
        <v>265239.29599999997</v>
      </c>
      <c r="D227" s="12">
        <v>15721.232701629799</v>
      </c>
      <c r="E227" s="12">
        <v>3930.3081754074497</v>
      </c>
      <c r="F227" s="12">
        <v>245587.75512296273</v>
      </c>
      <c r="G227" s="12">
        <v>2178.7040000000002</v>
      </c>
      <c r="H227" s="12">
        <v>18185</v>
      </c>
      <c r="I227" s="13">
        <v>294075.81344117026</v>
      </c>
      <c r="J227" s="12">
        <v>9216</v>
      </c>
      <c r="K227" s="12">
        <f t="shared" si="12"/>
        <v>26647.976901363141</v>
      </c>
      <c r="L227" s="26">
        <f t="shared" si="13"/>
        <v>0.84863076756239697</v>
      </c>
      <c r="M227" s="12">
        <f t="shared" si="14"/>
        <v>1973.1987847222222</v>
      </c>
      <c r="N227" s="26">
        <f t="shared" si="15"/>
        <v>0.58788513720602964</v>
      </c>
    </row>
    <row r="228" spans="1:14" x14ac:dyDescent="0.35">
      <c r="A228" s="10">
        <v>4211</v>
      </c>
      <c r="B228" s="11" t="s">
        <v>236</v>
      </c>
      <c r="C228" s="12">
        <v>58754.999999999978</v>
      </c>
      <c r="D228" s="12">
        <v>1272.8819417546001</v>
      </c>
      <c r="E228" s="12">
        <v>318.22048543865003</v>
      </c>
      <c r="F228" s="12">
        <v>57163.897572806731</v>
      </c>
      <c r="G228" s="12">
        <v>0</v>
      </c>
      <c r="H228" s="12">
        <v>1823</v>
      </c>
      <c r="I228" s="13">
        <v>66135.676055721677</v>
      </c>
      <c r="J228" s="12">
        <v>2421</v>
      </c>
      <c r="K228" s="12">
        <f t="shared" si="12"/>
        <v>23611.688381993692</v>
      </c>
      <c r="L228" s="26">
        <f t="shared" si="13"/>
        <v>0.75193720368432326</v>
      </c>
      <c r="M228" s="12">
        <f t="shared" si="14"/>
        <v>752.99463031805044</v>
      </c>
      <c r="N228" s="26">
        <f t="shared" si="15"/>
        <v>0.22434351520353704</v>
      </c>
    </row>
    <row r="229" spans="1:14" x14ac:dyDescent="0.35">
      <c r="A229" s="10">
        <v>4212</v>
      </c>
      <c r="B229" s="11" t="s">
        <v>237</v>
      </c>
      <c r="C229" s="12">
        <v>53713</v>
      </c>
      <c r="D229" s="12">
        <v>872.52045458320003</v>
      </c>
      <c r="E229" s="12">
        <v>218.13011364580001</v>
      </c>
      <c r="F229" s="12">
        <v>52622.349431770999</v>
      </c>
      <c r="G229" s="12">
        <v>0</v>
      </c>
      <c r="H229" s="12">
        <v>2267</v>
      </c>
      <c r="I229" s="13">
        <v>61322.964558766267</v>
      </c>
      <c r="J229" s="12">
        <v>2143</v>
      </c>
      <c r="K229" s="12">
        <f t="shared" si="12"/>
        <v>24555.459370868411</v>
      </c>
      <c r="L229" s="26">
        <f t="shared" si="13"/>
        <v>0.78199250963330524</v>
      </c>
      <c r="M229" s="12">
        <f t="shared" si="14"/>
        <v>1057.8628091460569</v>
      </c>
      <c r="N229" s="26">
        <f t="shared" si="15"/>
        <v>0.31517444036310516</v>
      </c>
    </row>
    <row r="230" spans="1:14" x14ac:dyDescent="0.35">
      <c r="A230" s="10">
        <v>4213</v>
      </c>
      <c r="B230" s="11" t="s">
        <v>238</v>
      </c>
      <c r="C230" s="12">
        <v>163972.99999999997</v>
      </c>
      <c r="D230" s="12">
        <v>14096.904084985799</v>
      </c>
      <c r="E230" s="12">
        <v>3524.2260212464498</v>
      </c>
      <c r="F230" s="12">
        <v>146351.8698937677</v>
      </c>
      <c r="G230" s="12">
        <v>0</v>
      </c>
      <c r="H230" s="12">
        <v>14587</v>
      </c>
      <c r="I230" s="13">
        <v>176761.34803234113</v>
      </c>
      <c r="J230" s="12">
        <v>6184</v>
      </c>
      <c r="K230" s="12">
        <f t="shared" si="12"/>
        <v>23666.214407142252</v>
      </c>
      <c r="L230" s="26">
        <f t="shared" si="13"/>
        <v>0.75367363803899212</v>
      </c>
      <c r="M230" s="12">
        <f t="shared" si="14"/>
        <v>2358.829236739974</v>
      </c>
      <c r="N230" s="26">
        <f t="shared" si="15"/>
        <v>0.70277797666578734</v>
      </c>
    </row>
    <row r="231" spans="1:14" x14ac:dyDescent="0.35">
      <c r="A231" s="10">
        <v>4214</v>
      </c>
      <c r="B231" s="11" t="s">
        <v>239</v>
      </c>
      <c r="C231" s="12">
        <v>156814.43399999998</v>
      </c>
      <c r="D231" s="12">
        <v>6509.4895182325999</v>
      </c>
      <c r="E231" s="12">
        <v>1627.37237955815</v>
      </c>
      <c r="F231" s="12">
        <v>148677.5721022092</v>
      </c>
      <c r="G231" s="12">
        <v>5263.5659999999998</v>
      </c>
      <c r="H231" s="12">
        <v>7466</v>
      </c>
      <c r="I231" s="13">
        <v>179319.25502352521</v>
      </c>
      <c r="J231" s="12">
        <v>6174</v>
      </c>
      <c r="K231" s="12">
        <f t="shared" si="12"/>
        <v>24081.239407549274</v>
      </c>
      <c r="L231" s="26">
        <f t="shared" si="13"/>
        <v>0.76689051322455182</v>
      </c>
      <c r="M231" s="12">
        <f t="shared" si="14"/>
        <v>1209.2646582442501</v>
      </c>
      <c r="N231" s="26">
        <f t="shared" si="15"/>
        <v>0.36028236234212052</v>
      </c>
    </row>
    <row r="232" spans="1:14" x14ac:dyDescent="0.35">
      <c r="A232" s="10">
        <v>4215</v>
      </c>
      <c r="B232" s="11" t="s">
        <v>240</v>
      </c>
      <c r="C232" s="12">
        <v>358241.99999999994</v>
      </c>
      <c r="D232" s="12">
        <v>28021.035631524399</v>
      </c>
      <c r="E232" s="12">
        <v>7005.2589078810997</v>
      </c>
      <c r="F232" s="12">
        <v>323215.70546059444</v>
      </c>
      <c r="G232" s="12">
        <v>0</v>
      </c>
      <c r="H232" s="12">
        <v>41466</v>
      </c>
      <c r="I232" s="13">
        <v>397312.67663844809</v>
      </c>
      <c r="J232" s="12">
        <v>11419</v>
      </c>
      <c r="K232" s="12">
        <f t="shared" si="12"/>
        <v>28305.079732077626</v>
      </c>
      <c r="L232" s="26">
        <f t="shared" si="13"/>
        <v>0.90140282047899634</v>
      </c>
      <c r="M232" s="12">
        <f t="shared" si="14"/>
        <v>3631.3162273403977</v>
      </c>
      <c r="N232" s="26">
        <f t="shared" si="15"/>
        <v>1.081896489637773</v>
      </c>
    </row>
    <row r="233" spans="1:14" x14ac:dyDescent="0.35">
      <c r="A233" s="10">
        <v>4216</v>
      </c>
      <c r="B233" s="11" t="s">
        <v>241</v>
      </c>
      <c r="C233" s="12">
        <v>134890.90399999998</v>
      </c>
      <c r="D233" s="12">
        <v>3626.296179212</v>
      </c>
      <c r="E233" s="12">
        <v>906.57404480299999</v>
      </c>
      <c r="F233" s="12">
        <v>130358.03377598499</v>
      </c>
      <c r="G233" s="12">
        <v>778.096</v>
      </c>
      <c r="H233" s="12">
        <v>6244</v>
      </c>
      <c r="I233" s="13">
        <v>153160.69364614767</v>
      </c>
      <c r="J233" s="12">
        <v>5390</v>
      </c>
      <c r="K233" s="12">
        <f t="shared" si="12"/>
        <v>24185.163965859923</v>
      </c>
      <c r="L233" s="26">
        <f t="shared" si="13"/>
        <v>0.7702000919597104</v>
      </c>
      <c r="M233" s="12">
        <f t="shared" si="14"/>
        <v>1158.4415584415585</v>
      </c>
      <c r="N233" s="26">
        <f t="shared" si="15"/>
        <v>0.34514037805139575</v>
      </c>
    </row>
    <row r="234" spans="1:14" x14ac:dyDescent="0.35">
      <c r="A234" s="10">
        <v>4217</v>
      </c>
      <c r="B234" s="11" t="s">
        <v>242</v>
      </c>
      <c r="C234" s="12">
        <v>49940.344999999994</v>
      </c>
      <c r="D234" s="12">
        <v>1835.3682478009998</v>
      </c>
      <c r="E234" s="12">
        <v>458.84206195024996</v>
      </c>
      <c r="F234" s="12">
        <v>47646.134690248742</v>
      </c>
      <c r="G234" s="12">
        <v>3108.6550000000002</v>
      </c>
      <c r="H234" s="12">
        <v>3957</v>
      </c>
      <c r="I234" s="13">
        <v>60060.917647967981</v>
      </c>
      <c r="J234" s="12">
        <v>1786</v>
      </c>
      <c r="K234" s="12">
        <f t="shared" si="12"/>
        <v>26677.567015816767</v>
      </c>
      <c r="L234" s="26">
        <f t="shared" si="13"/>
        <v>0.84957309356462918</v>
      </c>
      <c r="M234" s="12">
        <f t="shared" si="14"/>
        <v>2215.565509518477</v>
      </c>
      <c r="N234" s="26">
        <f t="shared" si="15"/>
        <v>0.66009468667677929</v>
      </c>
    </row>
    <row r="235" spans="1:14" x14ac:dyDescent="0.35">
      <c r="A235" s="10">
        <v>4218</v>
      </c>
      <c r="B235" s="11" t="s">
        <v>243</v>
      </c>
      <c r="C235" s="12">
        <v>29050.129999999986</v>
      </c>
      <c r="D235" s="12">
        <v>123.98720259660001</v>
      </c>
      <c r="E235" s="12">
        <v>30.996800649150003</v>
      </c>
      <c r="F235" s="12">
        <v>28895.145996754236</v>
      </c>
      <c r="G235" s="12">
        <v>5094.87</v>
      </c>
      <c r="H235" s="12">
        <v>1206</v>
      </c>
      <c r="I235" s="13">
        <v>38738.444946323136</v>
      </c>
      <c r="J235" s="12">
        <v>1344</v>
      </c>
      <c r="K235" s="12">
        <f t="shared" si="12"/>
        <v>21499.364580918329</v>
      </c>
      <c r="L235" s="26">
        <f t="shared" si="13"/>
        <v>0.6846681957861962</v>
      </c>
      <c r="M235" s="12">
        <f t="shared" si="14"/>
        <v>897.32142857142856</v>
      </c>
      <c r="N235" s="26">
        <f t="shared" si="15"/>
        <v>0.26734353134516392</v>
      </c>
    </row>
    <row r="236" spans="1:14" x14ac:dyDescent="0.35">
      <c r="A236" s="10">
        <v>4219</v>
      </c>
      <c r="B236" s="11" t="s">
        <v>244</v>
      </c>
      <c r="C236" s="12">
        <v>95144.953999999969</v>
      </c>
      <c r="D236" s="12">
        <v>5794.3782290358004</v>
      </c>
      <c r="E236" s="12">
        <v>1448.5945572589501</v>
      </c>
      <c r="F236" s="12">
        <v>87901.981213705207</v>
      </c>
      <c r="G236" s="12">
        <v>981.04600000000005</v>
      </c>
      <c r="H236" s="12">
        <v>6942</v>
      </c>
      <c r="I236" s="13">
        <v>105783.1511306696</v>
      </c>
      <c r="J236" s="12">
        <v>3904</v>
      </c>
      <c r="K236" s="12">
        <f t="shared" si="12"/>
        <v>22515.876335477769</v>
      </c>
      <c r="L236" s="26">
        <f t="shared" si="13"/>
        <v>0.71704000223518216</v>
      </c>
      <c r="M236" s="12">
        <f t="shared" si="14"/>
        <v>1778.1762295081967</v>
      </c>
      <c r="N236" s="26">
        <f t="shared" si="15"/>
        <v>0.52978107667347263</v>
      </c>
    </row>
    <row r="237" spans="1:14" x14ac:dyDescent="0.35">
      <c r="A237" s="10">
        <v>4220</v>
      </c>
      <c r="B237" s="11" t="s">
        <v>245</v>
      </c>
      <c r="C237" s="12">
        <v>29762.584999999999</v>
      </c>
      <c r="D237" s="12">
        <v>330.40684971800005</v>
      </c>
      <c r="E237" s="12">
        <v>82.601712429500012</v>
      </c>
      <c r="F237" s="12">
        <v>29349.576437852498</v>
      </c>
      <c r="G237" s="12">
        <v>3506.415</v>
      </c>
      <c r="H237" s="12">
        <v>1723</v>
      </c>
      <c r="I237" s="13">
        <v>38052.623389745706</v>
      </c>
      <c r="J237" s="12">
        <v>1136</v>
      </c>
      <c r="K237" s="12">
        <f t="shared" si="12"/>
        <v>25835.89475163072</v>
      </c>
      <c r="L237" s="26">
        <f t="shared" si="13"/>
        <v>0.82276922090157356</v>
      </c>
      <c r="M237" s="12">
        <f t="shared" si="14"/>
        <v>1516.7253521126761</v>
      </c>
      <c r="N237" s="26">
        <f t="shared" si="15"/>
        <v>0.45188568867690038</v>
      </c>
    </row>
    <row r="238" spans="1:14" x14ac:dyDescent="0.35">
      <c r="A238" s="10">
        <v>4221</v>
      </c>
      <c r="B238" s="11" t="s">
        <v>246</v>
      </c>
      <c r="C238" s="12">
        <v>40210.839999999997</v>
      </c>
      <c r="D238" s="12">
        <v>2401.7922114921998</v>
      </c>
      <c r="E238" s="12">
        <v>600.44805287304996</v>
      </c>
      <c r="F238" s="12">
        <v>37208.599735634751</v>
      </c>
      <c r="G238" s="12">
        <v>14042.16</v>
      </c>
      <c r="H238" s="12">
        <v>3258</v>
      </c>
      <c r="I238" s="13">
        <v>58644.12964502348</v>
      </c>
      <c r="J238" s="12">
        <v>1180</v>
      </c>
      <c r="K238" s="12">
        <f t="shared" si="12"/>
        <v>31532.711640368434</v>
      </c>
      <c r="L238" s="26">
        <f t="shared" si="13"/>
        <v>1.0041899008596311</v>
      </c>
      <c r="M238" s="12">
        <f t="shared" si="14"/>
        <v>2761.0169491525426</v>
      </c>
      <c r="N238" s="26">
        <f t="shared" si="15"/>
        <v>0.82260380482102158</v>
      </c>
    </row>
    <row r="239" spans="1:14" x14ac:dyDescent="0.35">
      <c r="A239" s="10">
        <v>4222</v>
      </c>
      <c r="B239" s="11" t="s">
        <v>247</v>
      </c>
      <c r="C239" s="12">
        <v>38775.558999999987</v>
      </c>
      <c r="D239" s="12">
        <v>3720.6212275628</v>
      </c>
      <c r="E239" s="12">
        <v>930.15530689069999</v>
      </c>
      <c r="F239" s="12">
        <v>34124.782465546486</v>
      </c>
      <c r="G239" s="12">
        <v>38611.440999999999</v>
      </c>
      <c r="H239" s="12">
        <v>9897</v>
      </c>
      <c r="I239" s="13">
        <v>84698.602344105879</v>
      </c>
      <c r="J239" s="12">
        <v>995</v>
      </c>
      <c r="K239" s="12">
        <f t="shared" si="12"/>
        <v>34296.263784468836</v>
      </c>
      <c r="L239" s="26">
        <f t="shared" si="13"/>
        <v>1.092197909344758</v>
      </c>
      <c r="M239" s="12">
        <f t="shared" si="14"/>
        <v>9946.7336683417088</v>
      </c>
      <c r="N239" s="26">
        <f t="shared" si="15"/>
        <v>2.9634808883120658</v>
      </c>
    </row>
    <row r="240" spans="1:14" x14ac:dyDescent="0.35">
      <c r="A240" s="10">
        <v>4223</v>
      </c>
      <c r="B240" s="11" t="s">
        <v>248</v>
      </c>
      <c r="C240" s="12">
        <v>368309.0309999999</v>
      </c>
      <c r="D240" s="12">
        <v>14185.634111013998</v>
      </c>
      <c r="E240" s="12">
        <v>3546.4085277534996</v>
      </c>
      <c r="F240" s="12">
        <v>350576.98836123239</v>
      </c>
      <c r="G240" s="12">
        <v>8647.9689999999991</v>
      </c>
      <c r="H240" s="12">
        <v>13443</v>
      </c>
      <c r="I240" s="13">
        <v>415944.55727342161</v>
      </c>
      <c r="J240" s="12">
        <v>15294</v>
      </c>
      <c r="K240" s="12">
        <f t="shared" si="12"/>
        <v>22922.517873756533</v>
      </c>
      <c r="L240" s="26">
        <f t="shared" si="13"/>
        <v>0.72998989790754776</v>
      </c>
      <c r="M240" s="12">
        <f t="shared" si="14"/>
        <v>878.97214593958415</v>
      </c>
      <c r="N240" s="26">
        <f t="shared" si="15"/>
        <v>0.26187663636165998</v>
      </c>
    </row>
    <row r="241" spans="1:14" x14ac:dyDescent="0.35">
      <c r="A241" s="10">
        <v>4224</v>
      </c>
      <c r="B241" s="11" t="s">
        <v>249</v>
      </c>
      <c r="C241" s="12">
        <v>29849.964999999993</v>
      </c>
      <c r="D241" s="12">
        <v>1016.6080307609999</v>
      </c>
      <c r="E241" s="12">
        <v>254.15200769024997</v>
      </c>
      <c r="F241" s="12">
        <v>28579.204961548745</v>
      </c>
      <c r="G241" s="12">
        <v>14038.035</v>
      </c>
      <c r="H241" s="12">
        <v>3986</v>
      </c>
      <c r="I241" s="13">
        <v>49408.639191256749</v>
      </c>
      <c r="J241" s="12">
        <v>911</v>
      </c>
      <c r="K241" s="12">
        <f t="shared" si="12"/>
        <v>31371.245841436605</v>
      </c>
      <c r="L241" s="26">
        <f t="shared" si="13"/>
        <v>0.99904786529761491</v>
      </c>
      <c r="M241" s="12">
        <f t="shared" si="14"/>
        <v>4375.4116355653132</v>
      </c>
      <c r="N241" s="26">
        <f t="shared" si="15"/>
        <v>1.3035886143976521</v>
      </c>
    </row>
    <row r="242" spans="1:14" x14ac:dyDescent="0.35">
      <c r="A242" s="10">
        <v>4225</v>
      </c>
      <c r="B242" s="11" t="s">
        <v>250</v>
      </c>
      <c r="C242" s="12">
        <v>278657.99800000002</v>
      </c>
      <c r="D242" s="12">
        <v>16992.5555103404</v>
      </c>
      <c r="E242" s="12">
        <v>4248.1388775851001</v>
      </c>
      <c r="F242" s="12">
        <v>257417.30361207452</v>
      </c>
      <c r="G242" s="12">
        <v>486.00200000000001</v>
      </c>
      <c r="H242" s="12">
        <v>18430</v>
      </c>
      <c r="I242" s="13">
        <v>305970.0979089734</v>
      </c>
      <c r="J242" s="12">
        <v>10751</v>
      </c>
      <c r="K242" s="12">
        <f t="shared" si="12"/>
        <v>23943.568376157986</v>
      </c>
      <c r="L242" s="26">
        <f t="shared" si="13"/>
        <v>0.76250624520026067</v>
      </c>
      <c r="M242" s="12">
        <f t="shared" si="14"/>
        <v>1714.2591386847735</v>
      </c>
      <c r="N242" s="26">
        <f t="shared" si="15"/>
        <v>0.51073793312428983</v>
      </c>
    </row>
    <row r="243" spans="1:14" x14ac:dyDescent="0.35">
      <c r="A243" s="10">
        <v>4226</v>
      </c>
      <c r="B243" s="11" t="s">
        <v>251</v>
      </c>
      <c r="C243" s="12">
        <v>52538.999999999993</v>
      </c>
      <c r="D243" s="12">
        <v>1900.6699016342</v>
      </c>
      <c r="E243" s="12">
        <v>475.16747540854999</v>
      </c>
      <c r="F243" s="12">
        <v>50163.162622957243</v>
      </c>
      <c r="G243" s="12">
        <v>0</v>
      </c>
      <c r="H243" s="12">
        <v>2970</v>
      </c>
      <c r="I243" s="13">
        <v>59063.881475354727</v>
      </c>
      <c r="J243" s="12">
        <v>1750</v>
      </c>
      <c r="K243" s="12">
        <f t="shared" si="12"/>
        <v>28664.664355975568</v>
      </c>
      <c r="L243" s="26">
        <f t="shared" si="13"/>
        <v>0.9128541429006447</v>
      </c>
      <c r="M243" s="12">
        <f t="shared" si="14"/>
        <v>1697.1428571428571</v>
      </c>
      <c r="N243" s="26">
        <f t="shared" si="15"/>
        <v>0.5056383924187936</v>
      </c>
    </row>
    <row r="244" spans="1:14" x14ac:dyDescent="0.35">
      <c r="A244" s="10">
        <v>4227</v>
      </c>
      <c r="B244" s="11" t="s">
        <v>252</v>
      </c>
      <c r="C244" s="12">
        <v>168570.94099999999</v>
      </c>
      <c r="D244" s="12">
        <v>3693.8900508926004</v>
      </c>
      <c r="E244" s="12">
        <v>923.47251272315009</v>
      </c>
      <c r="F244" s="12">
        <v>163953.57843638424</v>
      </c>
      <c r="G244" s="12">
        <v>23665.059000000001</v>
      </c>
      <c r="H244" s="12">
        <v>7691</v>
      </c>
      <c r="I244" s="13">
        <v>215197.67553926579</v>
      </c>
      <c r="J244" s="12">
        <v>6024</v>
      </c>
      <c r="K244" s="12">
        <f t="shared" si="12"/>
        <v>27216.729488111592</v>
      </c>
      <c r="L244" s="26">
        <f t="shared" si="13"/>
        <v>0.86674324739649444</v>
      </c>
      <c r="M244" s="12">
        <f t="shared" si="14"/>
        <v>1276.726427622842</v>
      </c>
      <c r="N244" s="26">
        <f t="shared" si="15"/>
        <v>0.38038158997917698</v>
      </c>
    </row>
    <row r="245" spans="1:14" x14ac:dyDescent="0.35">
      <c r="A245" s="10">
        <v>4228</v>
      </c>
      <c r="B245" s="11" t="s">
        <v>253</v>
      </c>
      <c r="C245" s="12">
        <v>67514.616999999984</v>
      </c>
      <c r="D245" s="12">
        <v>1576.0500172517998</v>
      </c>
      <c r="E245" s="12">
        <v>394.01250431294994</v>
      </c>
      <c r="F245" s="12">
        <v>65544.554478435239</v>
      </c>
      <c r="G245" s="12">
        <v>37728.383000000002</v>
      </c>
      <c r="H245" s="12">
        <v>13406</v>
      </c>
      <c r="I245" s="13">
        <v>122046.8469762988</v>
      </c>
      <c r="J245" s="12">
        <v>1837</v>
      </c>
      <c r="K245" s="12">
        <f t="shared" si="12"/>
        <v>35680.21474057444</v>
      </c>
      <c r="L245" s="26">
        <f t="shared" si="13"/>
        <v>1.1362711748874241</v>
      </c>
      <c r="M245" s="12">
        <f t="shared" si="14"/>
        <v>7297.76810016331</v>
      </c>
      <c r="N245" s="26">
        <f t="shared" si="15"/>
        <v>2.1742611206129721</v>
      </c>
    </row>
    <row r="246" spans="1:14" x14ac:dyDescent="0.35">
      <c r="A246" s="10">
        <v>4601</v>
      </c>
      <c r="B246" s="11" t="s">
        <v>254</v>
      </c>
      <c r="C246" s="12">
        <v>10571985.999999998</v>
      </c>
      <c r="D246" s="12">
        <v>865612.81962638081</v>
      </c>
      <c r="E246" s="12">
        <v>216403.2049065952</v>
      </c>
      <c r="F246" s="12">
        <v>9489969.9754670206</v>
      </c>
      <c r="G246" s="12">
        <v>0</v>
      </c>
      <c r="H246" s="12">
        <v>1034465</v>
      </c>
      <c r="I246" s="13">
        <v>11528271.952847667</v>
      </c>
      <c r="J246" s="12">
        <v>289330</v>
      </c>
      <c r="K246" s="12">
        <f t="shared" si="12"/>
        <v>32799.813277112706</v>
      </c>
      <c r="L246" s="26">
        <f t="shared" si="13"/>
        <v>1.0445419860685783</v>
      </c>
      <c r="M246" s="12">
        <f t="shared" si="14"/>
        <v>3575.3810527771057</v>
      </c>
      <c r="N246" s="26">
        <f t="shared" si="15"/>
        <v>1.0652314389457751</v>
      </c>
    </row>
    <row r="247" spans="1:14" x14ac:dyDescent="0.35">
      <c r="A247" s="10">
        <v>4602</v>
      </c>
      <c r="B247" s="11" t="s">
        <v>255</v>
      </c>
      <c r="C247" s="12">
        <v>560594.66899999988</v>
      </c>
      <c r="D247" s="12">
        <v>47227.371274195</v>
      </c>
      <c r="E247" s="12">
        <v>11806.84281854875</v>
      </c>
      <c r="F247" s="12">
        <v>501560.45490725612</v>
      </c>
      <c r="G247" s="12">
        <v>705.33100000000002</v>
      </c>
      <c r="H247" s="12">
        <v>48770</v>
      </c>
      <c r="I247" s="13">
        <v>605566.00649131252</v>
      </c>
      <c r="J247" s="12">
        <v>17179</v>
      </c>
      <c r="K247" s="12">
        <f t="shared" si="12"/>
        <v>29196.138011948082</v>
      </c>
      <c r="L247" s="26">
        <f t="shared" si="13"/>
        <v>0.92977943889127856</v>
      </c>
      <c r="M247" s="12">
        <f t="shared" si="14"/>
        <v>2838.9312532743465</v>
      </c>
      <c r="N247" s="26">
        <f t="shared" si="15"/>
        <v>0.84581720922994796</v>
      </c>
    </row>
    <row r="248" spans="1:14" x14ac:dyDescent="0.35">
      <c r="A248" s="10">
        <v>4611</v>
      </c>
      <c r="B248" s="11" t="s">
        <v>256</v>
      </c>
      <c r="C248" s="12">
        <v>126821.74099999997</v>
      </c>
      <c r="D248" s="12">
        <v>7802.1370892495997</v>
      </c>
      <c r="E248" s="12">
        <v>1950.5342723123999</v>
      </c>
      <c r="F248" s="12">
        <v>117069.06963843796</v>
      </c>
      <c r="G248" s="12">
        <v>3130.259</v>
      </c>
      <c r="H248" s="12">
        <v>9427</v>
      </c>
      <c r="I248" s="13">
        <v>142843.30807842201</v>
      </c>
      <c r="J248" s="12">
        <v>4073</v>
      </c>
      <c r="K248" s="12">
        <f t="shared" si="12"/>
        <v>28742.712899199105</v>
      </c>
      <c r="L248" s="26">
        <f t="shared" si="13"/>
        <v>0.9153396747437591</v>
      </c>
      <c r="M248" s="12">
        <f t="shared" si="14"/>
        <v>2314.5101890498404</v>
      </c>
      <c r="N248" s="26">
        <f t="shared" si="15"/>
        <v>0.68957377765964278</v>
      </c>
    </row>
    <row r="249" spans="1:14" x14ac:dyDescent="0.35">
      <c r="A249" s="10">
        <v>4612</v>
      </c>
      <c r="B249" s="11" t="s">
        <v>257</v>
      </c>
      <c r="C249" s="12">
        <v>158108.99999999997</v>
      </c>
      <c r="D249" s="12">
        <v>11117.285050726801</v>
      </c>
      <c r="E249" s="12">
        <v>2779.3212626817003</v>
      </c>
      <c r="F249" s="12">
        <v>144212.39368659144</v>
      </c>
      <c r="G249" s="12">
        <v>0</v>
      </c>
      <c r="H249" s="12">
        <v>11414</v>
      </c>
      <c r="I249" s="13">
        <v>171957.50673685205</v>
      </c>
      <c r="J249" s="12">
        <v>5732</v>
      </c>
      <c r="K249" s="12">
        <f t="shared" si="12"/>
        <v>25159.175451254614</v>
      </c>
      <c r="L249" s="26">
        <f t="shared" si="13"/>
        <v>0.80121843596100695</v>
      </c>
      <c r="M249" s="12">
        <f t="shared" si="14"/>
        <v>1991.2770411723657</v>
      </c>
      <c r="N249" s="26">
        <f t="shared" si="15"/>
        <v>0.59327128398248563</v>
      </c>
    </row>
    <row r="250" spans="1:14" x14ac:dyDescent="0.35">
      <c r="A250" s="10">
        <v>4613</v>
      </c>
      <c r="B250" s="11" t="s">
        <v>258</v>
      </c>
      <c r="C250" s="12">
        <v>384549.99999999994</v>
      </c>
      <c r="D250" s="12">
        <v>32638.691688060404</v>
      </c>
      <c r="E250" s="12">
        <v>8159.672922015101</v>
      </c>
      <c r="F250" s="12">
        <v>343751.63538992446</v>
      </c>
      <c r="G250" s="12">
        <v>0</v>
      </c>
      <c r="H250" s="12">
        <v>37800</v>
      </c>
      <c r="I250" s="13">
        <v>417831.00678280165</v>
      </c>
      <c r="J250" s="12">
        <v>12132</v>
      </c>
      <c r="K250" s="12">
        <f t="shared" si="12"/>
        <v>28334.292399433274</v>
      </c>
      <c r="L250" s="26">
        <f t="shared" si="13"/>
        <v>0.90233312631092988</v>
      </c>
      <c r="M250" s="12">
        <f t="shared" si="14"/>
        <v>3115.7270029673591</v>
      </c>
      <c r="N250" s="26">
        <f t="shared" si="15"/>
        <v>0.92828437297758337</v>
      </c>
    </row>
    <row r="251" spans="1:14" x14ac:dyDescent="0.35">
      <c r="A251" s="10">
        <v>4614</v>
      </c>
      <c r="B251" s="11" t="s">
        <v>259</v>
      </c>
      <c r="C251" s="12">
        <v>673839.99999999988</v>
      </c>
      <c r="D251" s="12">
        <v>34297.274049956795</v>
      </c>
      <c r="E251" s="12">
        <v>8574.3185124891988</v>
      </c>
      <c r="F251" s="12">
        <v>630968.40743755386</v>
      </c>
      <c r="G251" s="12">
        <v>0</v>
      </c>
      <c r="H251" s="12">
        <v>31319</v>
      </c>
      <c r="I251" s="13">
        <v>738395.55233121663</v>
      </c>
      <c r="J251" s="12">
        <v>19098</v>
      </c>
      <c r="K251" s="12">
        <f t="shared" si="12"/>
        <v>33038.454677848669</v>
      </c>
      <c r="L251" s="26">
        <f t="shared" si="13"/>
        <v>1.0521417538043558</v>
      </c>
      <c r="M251" s="12">
        <f t="shared" si="14"/>
        <v>1639.9099382134254</v>
      </c>
      <c r="N251" s="26">
        <f t="shared" si="15"/>
        <v>0.48858669815562944</v>
      </c>
    </row>
    <row r="252" spans="1:14" x14ac:dyDescent="0.35">
      <c r="A252" s="10">
        <v>4615</v>
      </c>
      <c r="B252" s="11" t="s">
        <v>260</v>
      </c>
      <c r="C252" s="12">
        <v>95404.999999999985</v>
      </c>
      <c r="D252" s="12">
        <v>5594.8577485107999</v>
      </c>
      <c r="E252" s="12">
        <v>1398.7144371277</v>
      </c>
      <c r="F252" s="12">
        <v>88411.427814361494</v>
      </c>
      <c r="G252" s="12">
        <v>0</v>
      </c>
      <c r="H252" s="12">
        <v>7996</v>
      </c>
      <c r="I252" s="13">
        <v>106169.82354797433</v>
      </c>
      <c r="J252" s="12">
        <v>3181</v>
      </c>
      <c r="K252" s="12">
        <f t="shared" si="12"/>
        <v>27793.595666256366</v>
      </c>
      <c r="L252" s="26">
        <f t="shared" si="13"/>
        <v>0.88511411244759497</v>
      </c>
      <c r="M252" s="12">
        <f t="shared" si="14"/>
        <v>2513.6749449858535</v>
      </c>
      <c r="N252" s="26">
        <f t="shared" si="15"/>
        <v>0.7489119450944719</v>
      </c>
    </row>
    <row r="253" spans="1:14" x14ac:dyDescent="0.35">
      <c r="A253" s="10">
        <v>4616</v>
      </c>
      <c r="B253" s="11" t="s">
        <v>261</v>
      </c>
      <c r="C253" s="12">
        <v>103978.99999999999</v>
      </c>
      <c r="D253" s="12">
        <v>12105.9183687772</v>
      </c>
      <c r="E253" s="12">
        <v>3026.4795921943</v>
      </c>
      <c r="F253" s="12">
        <v>88846.602039028483</v>
      </c>
      <c r="G253" s="12">
        <v>0</v>
      </c>
      <c r="H253" s="12">
        <v>26566</v>
      </c>
      <c r="I253" s="13">
        <v>120590.38911537729</v>
      </c>
      <c r="J253" s="12">
        <v>2910</v>
      </c>
      <c r="K253" s="12">
        <f t="shared" si="12"/>
        <v>30531.478363927312</v>
      </c>
      <c r="L253" s="26">
        <f t="shared" si="13"/>
        <v>0.97230465242068564</v>
      </c>
      <c r="M253" s="12">
        <f t="shared" si="14"/>
        <v>9129.2096219931263</v>
      </c>
      <c r="N253" s="26">
        <f t="shared" si="15"/>
        <v>2.7199117963999591</v>
      </c>
    </row>
    <row r="254" spans="1:14" x14ac:dyDescent="0.35">
      <c r="A254" s="10">
        <v>4617</v>
      </c>
      <c r="B254" s="11" t="s">
        <v>262</v>
      </c>
      <c r="C254" s="12">
        <v>429740.46499999991</v>
      </c>
      <c r="D254" s="12">
        <v>25752.583353504397</v>
      </c>
      <c r="E254" s="12">
        <v>6438.1458383760992</v>
      </c>
      <c r="F254" s="12">
        <v>397549.73580811941</v>
      </c>
      <c r="G254" s="12">
        <v>27870.535</v>
      </c>
      <c r="H254" s="12">
        <v>21230</v>
      </c>
      <c r="I254" s="13">
        <v>494228.91779412027</v>
      </c>
      <c r="J254" s="12">
        <v>13058</v>
      </c>
      <c r="K254" s="12">
        <f t="shared" si="12"/>
        <v>30444.917736875435</v>
      </c>
      <c r="L254" s="26">
        <f t="shared" si="13"/>
        <v>0.96954804498111835</v>
      </c>
      <c r="M254" s="12">
        <f t="shared" si="14"/>
        <v>1625.8232501148721</v>
      </c>
      <c r="N254" s="26">
        <f t="shared" si="15"/>
        <v>0.48438977961416457</v>
      </c>
    </row>
    <row r="255" spans="1:14" x14ac:dyDescent="0.35">
      <c r="A255" s="10">
        <v>4618</v>
      </c>
      <c r="B255" s="11" t="s">
        <v>263</v>
      </c>
      <c r="C255" s="12">
        <v>352899.22399999987</v>
      </c>
      <c r="D255" s="12">
        <v>11340.842774262001</v>
      </c>
      <c r="E255" s="12">
        <v>2835.2106935655002</v>
      </c>
      <c r="F255" s="12">
        <v>338723.17053217237</v>
      </c>
      <c r="G255" s="12">
        <v>47262.775999999998</v>
      </c>
      <c r="H255" s="12">
        <v>17437</v>
      </c>
      <c r="I255" s="13">
        <v>444124.12990892836</v>
      </c>
      <c r="J255" s="12">
        <v>11148</v>
      </c>
      <c r="K255" s="12">
        <f t="shared" si="12"/>
        <v>30384.209771454287</v>
      </c>
      <c r="L255" s="26">
        <f t="shared" si="13"/>
        <v>0.96761474072004083</v>
      </c>
      <c r="M255" s="12">
        <f t="shared" si="14"/>
        <v>1564.1370649443847</v>
      </c>
      <c r="N255" s="26">
        <f t="shared" si="15"/>
        <v>0.46601130111851036</v>
      </c>
    </row>
    <row r="256" spans="1:14" x14ac:dyDescent="0.35">
      <c r="A256" s="10">
        <v>4619</v>
      </c>
      <c r="B256" s="11" t="s">
        <v>264</v>
      </c>
      <c r="C256" s="12">
        <v>39886.168999999987</v>
      </c>
      <c r="D256" s="12">
        <v>1408.7408614173999</v>
      </c>
      <c r="E256" s="12">
        <v>352.18521535434996</v>
      </c>
      <c r="F256" s="12">
        <v>38125.242923228237</v>
      </c>
      <c r="G256" s="12">
        <v>25328.830999999998</v>
      </c>
      <c r="H256" s="12">
        <v>4402</v>
      </c>
      <c r="I256" s="13">
        <v>71827.38511942036</v>
      </c>
      <c r="J256" s="12">
        <v>962</v>
      </c>
      <c r="K256" s="12">
        <f t="shared" si="12"/>
        <v>39631.229649925401</v>
      </c>
      <c r="L256" s="26">
        <f t="shared" si="13"/>
        <v>1.2620950911863558</v>
      </c>
      <c r="M256" s="12">
        <f t="shared" si="14"/>
        <v>4575.8835758835758</v>
      </c>
      <c r="N256" s="26">
        <f t="shared" si="15"/>
        <v>1.3633162379155999</v>
      </c>
    </row>
    <row r="257" spans="1:14" x14ac:dyDescent="0.35">
      <c r="A257" s="10">
        <v>4620</v>
      </c>
      <c r="B257" s="11" t="s">
        <v>265</v>
      </c>
      <c r="C257" s="12">
        <v>26723.118000000002</v>
      </c>
      <c r="D257" s="12">
        <v>975.02002379059991</v>
      </c>
      <c r="E257" s="12">
        <v>243.75500594764998</v>
      </c>
      <c r="F257" s="12">
        <v>25504.342970261754</v>
      </c>
      <c r="G257" s="12">
        <v>10155.882</v>
      </c>
      <c r="H257" s="12">
        <v>1738</v>
      </c>
      <c r="I257" s="13">
        <v>40356.574492258827</v>
      </c>
      <c r="J257" s="12">
        <v>1056</v>
      </c>
      <c r="K257" s="12">
        <f t="shared" si="12"/>
        <v>24151.839933959993</v>
      </c>
      <c r="L257" s="26">
        <f t="shared" si="13"/>
        <v>0.76913885572124518</v>
      </c>
      <c r="M257" s="12">
        <f t="shared" si="14"/>
        <v>1645.8333333333333</v>
      </c>
      <c r="N257" s="26">
        <f t="shared" si="15"/>
        <v>0.49035148535282141</v>
      </c>
    </row>
    <row r="258" spans="1:14" x14ac:dyDescent="0.35">
      <c r="A258" s="10">
        <v>4621</v>
      </c>
      <c r="B258" s="11" t="s">
        <v>266</v>
      </c>
      <c r="C258" s="12">
        <v>489634.9009999999</v>
      </c>
      <c r="D258" s="12">
        <v>23038.844400302398</v>
      </c>
      <c r="E258" s="12">
        <v>5759.7111000755995</v>
      </c>
      <c r="F258" s="12">
        <v>460836.34549962188</v>
      </c>
      <c r="G258" s="12">
        <v>12089.099</v>
      </c>
      <c r="H258" s="12">
        <v>37097</v>
      </c>
      <c r="I258" s="13">
        <v>562053.37598853058</v>
      </c>
      <c r="J258" s="12">
        <v>16144</v>
      </c>
      <c r="K258" s="12">
        <f t="shared" si="12"/>
        <v>28545.363323812056</v>
      </c>
      <c r="L258" s="26">
        <f t="shared" si="13"/>
        <v>0.9090548853858752</v>
      </c>
      <c r="M258" s="12">
        <f t="shared" si="14"/>
        <v>2297.8815659068387</v>
      </c>
      <c r="N258" s="26">
        <f t="shared" si="15"/>
        <v>0.68461952749809762</v>
      </c>
    </row>
    <row r="259" spans="1:14" x14ac:dyDescent="0.35">
      <c r="A259" s="10">
        <v>4622</v>
      </c>
      <c r="B259" s="11" t="s">
        <v>267</v>
      </c>
      <c r="C259" s="12">
        <v>258794.33499999993</v>
      </c>
      <c r="D259" s="12">
        <v>7039.7056442242001</v>
      </c>
      <c r="E259" s="12">
        <v>1759.92641105605</v>
      </c>
      <c r="F259" s="12">
        <v>249994.7029447197</v>
      </c>
      <c r="G259" s="12">
        <v>6495.665</v>
      </c>
      <c r="H259" s="12">
        <v>20150</v>
      </c>
      <c r="I259" s="13">
        <v>304859.72970260907</v>
      </c>
      <c r="J259" s="12">
        <v>8531</v>
      </c>
      <c r="K259" s="12">
        <f t="shared" si="12"/>
        <v>29304.267136879582</v>
      </c>
      <c r="L259" s="26">
        <f t="shared" si="13"/>
        <v>0.93322291614383412</v>
      </c>
      <c r="M259" s="12">
        <f t="shared" si="14"/>
        <v>2361.9739772594071</v>
      </c>
      <c r="N259" s="26">
        <f t="shared" si="15"/>
        <v>0.70371490518310575</v>
      </c>
    </row>
    <row r="260" spans="1:14" x14ac:dyDescent="0.35">
      <c r="A260" s="10">
        <v>4623</v>
      </c>
      <c r="B260" s="11" t="s">
        <v>268</v>
      </c>
      <c r="C260" s="12">
        <v>70101.662999999986</v>
      </c>
      <c r="D260" s="12">
        <v>2112.467036942</v>
      </c>
      <c r="E260" s="12">
        <v>528.11675923550001</v>
      </c>
      <c r="F260" s="12">
        <v>67461.079203822475</v>
      </c>
      <c r="G260" s="12">
        <v>4473.3370000000004</v>
      </c>
      <c r="H260" s="12">
        <v>3837</v>
      </c>
      <c r="I260" s="13">
        <v>83786.531495136878</v>
      </c>
      <c r="J260" s="12">
        <v>2495</v>
      </c>
      <c r="K260" s="12">
        <f t="shared" si="12"/>
        <v>27038.508698926846</v>
      </c>
      <c r="L260" s="26">
        <f t="shared" si="13"/>
        <v>0.86106763285805299</v>
      </c>
      <c r="M260" s="12">
        <f t="shared" si="14"/>
        <v>1537.8757515030061</v>
      </c>
      <c r="N260" s="26">
        <f t="shared" si="15"/>
        <v>0.45818713460511529</v>
      </c>
    </row>
    <row r="261" spans="1:14" x14ac:dyDescent="0.35">
      <c r="A261" s="10">
        <v>4624</v>
      </c>
      <c r="B261" s="11" t="s">
        <v>269</v>
      </c>
      <c r="C261" s="12">
        <v>816256.63399999973</v>
      </c>
      <c r="D261" s="12">
        <v>52613.285698455009</v>
      </c>
      <c r="E261" s="12">
        <v>13153.321424613752</v>
      </c>
      <c r="F261" s="12">
        <v>750490.02687693096</v>
      </c>
      <c r="G261" s="12">
        <v>1070.366</v>
      </c>
      <c r="H261" s="12">
        <v>51505</v>
      </c>
      <c r="I261" s="13">
        <v>890027.0305622546</v>
      </c>
      <c r="J261" s="12">
        <v>25596</v>
      </c>
      <c r="K261" s="12">
        <f t="shared" si="12"/>
        <v>29320.598018320477</v>
      </c>
      <c r="L261" s="26">
        <f t="shared" si="13"/>
        <v>0.93374298896224939</v>
      </c>
      <c r="M261" s="12">
        <f t="shared" si="14"/>
        <v>2012.2284731989373</v>
      </c>
      <c r="N261" s="26">
        <f t="shared" si="15"/>
        <v>0.59951345055331984</v>
      </c>
    </row>
    <row r="262" spans="1:14" x14ac:dyDescent="0.35">
      <c r="A262" s="10">
        <v>4625</v>
      </c>
      <c r="B262" s="11" t="s">
        <v>270</v>
      </c>
      <c r="C262" s="12">
        <v>229610</v>
      </c>
      <c r="D262" s="12">
        <v>52877.802206451801</v>
      </c>
      <c r="E262" s="12">
        <v>13219.45055161295</v>
      </c>
      <c r="F262" s="12">
        <v>163512.74724193526</v>
      </c>
      <c r="G262" s="12">
        <v>0</v>
      </c>
      <c r="H262" s="12">
        <v>74490</v>
      </c>
      <c r="I262" s="13">
        <v>241132.39145388769</v>
      </c>
      <c r="J262" s="12">
        <v>5297</v>
      </c>
      <c r="K262" s="12">
        <f t="shared" si="12"/>
        <v>30868.934725681567</v>
      </c>
      <c r="L262" s="26">
        <f t="shared" si="13"/>
        <v>0.9830512787913982</v>
      </c>
      <c r="M262" s="12">
        <f t="shared" si="14"/>
        <v>14062.676986973758</v>
      </c>
      <c r="N262" s="26">
        <f t="shared" si="15"/>
        <v>4.1897647890224947</v>
      </c>
    </row>
    <row r="263" spans="1:14" x14ac:dyDescent="0.35">
      <c r="A263" s="10">
        <v>4626</v>
      </c>
      <c r="B263" s="11" t="s">
        <v>271</v>
      </c>
      <c r="C263" s="12">
        <v>1260783.9999999995</v>
      </c>
      <c r="D263" s="12">
        <v>91974.708018798803</v>
      </c>
      <c r="E263" s="12">
        <v>22993.677004699701</v>
      </c>
      <c r="F263" s="12">
        <v>1145815.6149765011</v>
      </c>
      <c r="G263" s="12">
        <v>0</v>
      </c>
      <c r="H263" s="12">
        <v>80043</v>
      </c>
      <c r="I263" s="13">
        <v>1358276.0206871873</v>
      </c>
      <c r="J263" s="12">
        <v>39368</v>
      </c>
      <c r="K263" s="12">
        <f t="shared" si="12"/>
        <v>29105.253377781471</v>
      </c>
      <c r="L263" s="26">
        <f t="shared" si="13"/>
        <v>0.92688512923550537</v>
      </c>
      <c r="M263" s="12">
        <f t="shared" si="14"/>
        <v>2033.1995529363951</v>
      </c>
      <c r="N263" s="26">
        <f t="shared" si="15"/>
        <v>0.60576147086646315</v>
      </c>
    </row>
    <row r="264" spans="1:14" x14ac:dyDescent="0.35">
      <c r="A264" s="10">
        <v>4627</v>
      </c>
      <c r="B264" s="11" t="s">
        <v>272</v>
      </c>
      <c r="C264" s="12">
        <v>887174.99999999977</v>
      </c>
      <c r="D264" s="12">
        <v>45935.717110153397</v>
      </c>
      <c r="E264" s="12">
        <v>11483.929277538349</v>
      </c>
      <c r="F264" s="12">
        <v>829755.35361230804</v>
      </c>
      <c r="G264" s="12">
        <v>0</v>
      </c>
      <c r="H264" s="12">
        <v>40865</v>
      </c>
      <c r="I264" s="13">
        <v>970786.678774531</v>
      </c>
      <c r="J264" s="12">
        <v>29989</v>
      </c>
      <c r="K264" s="12">
        <f t="shared" si="12"/>
        <v>27668.656961296077</v>
      </c>
      <c r="L264" s="26">
        <f t="shared" si="13"/>
        <v>0.88113531775405562</v>
      </c>
      <c r="M264" s="12">
        <f t="shared" si="14"/>
        <v>1362.666310980693</v>
      </c>
      <c r="N264" s="26">
        <f t="shared" si="15"/>
        <v>0.40598609597749824</v>
      </c>
    </row>
    <row r="265" spans="1:14" x14ac:dyDescent="0.35">
      <c r="A265" s="10">
        <v>4628</v>
      </c>
      <c r="B265" s="11" t="s">
        <v>273</v>
      </c>
      <c r="C265" s="12">
        <v>101941.28099999997</v>
      </c>
      <c r="D265" s="12">
        <v>3593.9019596888002</v>
      </c>
      <c r="E265" s="12">
        <v>898.47548992220004</v>
      </c>
      <c r="F265" s="12">
        <v>97448.903550388975</v>
      </c>
      <c r="G265" s="12">
        <v>15448.718999999999</v>
      </c>
      <c r="H265" s="12">
        <v>2919</v>
      </c>
      <c r="I265" s="13">
        <v>128050.52608247928</v>
      </c>
      <c r="J265" s="12">
        <v>3875</v>
      </c>
      <c r="K265" s="12">
        <f t="shared" si="12"/>
        <v>25148.104142035863</v>
      </c>
      <c r="L265" s="26">
        <f t="shared" si="13"/>
        <v>0.8008658593404625</v>
      </c>
      <c r="M265" s="12">
        <f t="shared" si="14"/>
        <v>753.29032258064512</v>
      </c>
      <c r="N265" s="26">
        <f t="shared" si="15"/>
        <v>0.22443161230136224</v>
      </c>
    </row>
    <row r="266" spans="1:14" x14ac:dyDescent="0.35">
      <c r="A266" s="10">
        <v>4629</v>
      </c>
      <c r="B266" s="11" t="s">
        <v>274</v>
      </c>
      <c r="C266" s="12">
        <v>10539.562999999993</v>
      </c>
      <c r="D266" s="12">
        <v>2375.0106753118002</v>
      </c>
      <c r="E266" s="12">
        <v>593.75266882795006</v>
      </c>
      <c r="F266" s="12">
        <v>7570.7996558602426</v>
      </c>
      <c r="G266" s="12">
        <v>15463.437</v>
      </c>
      <c r="H266" s="12">
        <v>891</v>
      </c>
      <c r="I266" s="13">
        <v>24709.632145688065</v>
      </c>
      <c r="J266" s="12">
        <v>380</v>
      </c>
      <c r="K266" s="12">
        <f t="shared" si="12"/>
        <v>19923.156989105901</v>
      </c>
      <c r="L266" s="26">
        <f t="shared" si="13"/>
        <v>0.63447233050799434</v>
      </c>
      <c r="M266" s="12">
        <f t="shared" si="14"/>
        <v>2344.7368421052633</v>
      </c>
      <c r="N266" s="26">
        <f t="shared" si="15"/>
        <v>0.69857935794701764</v>
      </c>
    </row>
    <row r="267" spans="1:14" x14ac:dyDescent="0.35">
      <c r="A267" s="10">
        <v>4630</v>
      </c>
      <c r="B267" s="11" t="s">
        <v>275</v>
      </c>
      <c r="C267" s="12">
        <v>225335.77299999993</v>
      </c>
      <c r="D267" s="12">
        <v>13367.199168196399</v>
      </c>
      <c r="E267" s="12">
        <v>3341.7997920490998</v>
      </c>
      <c r="F267" s="12">
        <v>208626.77403975441</v>
      </c>
      <c r="G267" s="12">
        <v>546.22699999999998</v>
      </c>
      <c r="H267" s="12">
        <v>13352</v>
      </c>
      <c r="I267" s="13">
        <v>246940.67622369927</v>
      </c>
      <c r="J267" s="12">
        <v>8152</v>
      </c>
      <c r="K267" s="12">
        <f t="shared" ref="K267:K330" si="16">+F267*1000/J267</f>
        <v>25592.096913610698</v>
      </c>
      <c r="L267" s="26">
        <f t="shared" ref="L267:L330" si="17">+K267/$K$367</f>
        <v>0.81500524140043551</v>
      </c>
      <c r="M267" s="12">
        <f t="shared" ref="M267:M330" si="18">+H267*1000/J267</f>
        <v>1637.8802747791954</v>
      </c>
      <c r="N267" s="26">
        <f t="shared" ref="N267:N330" si="19">+M267/$M$367</f>
        <v>0.48798199021857158</v>
      </c>
    </row>
    <row r="268" spans="1:14" x14ac:dyDescent="0.35">
      <c r="A268" s="10">
        <v>4631</v>
      </c>
      <c r="B268" s="11" t="s">
        <v>276</v>
      </c>
      <c r="C268" s="12">
        <v>910908.70799999963</v>
      </c>
      <c r="D268" s="12">
        <v>43108.410323398806</v>
      </c>
      <c r="E268" s="12">
        <v>10777.102580849702</v>
      </c>
      <c r="F268" s="12">
        <v>857023.1950957512</v>
      </c>
      <c r="G268" s="12">
        <v>83.292000000000002</v>
      </c>
      <c r="H268" s="12">
        <v>42642</v>
      </c>
      <c r="I268" s="13">
        <v>1003098.0104557524</v>
      </c>
      <c r="J268" s="12">
        <v>29920</v>
      </c>
      <c r="K268" s="12">
        <f t="shared" si="16"/>
        <v>28643.823365499706</v>
      </c>
      <c r="L268" s="26">
        <f t="shared" si="17"/>
        <v>0.91219044126919402</v>
      </c>
      <c r="M268" s="12">
        <f t="shared" si="18"/>
        <v>1425.2005347593583</v>
      </c>
      <c r="N268" s="26">
        <f t="shared" si="19"/>
        <v>0.42461723492347553</v>
      </c>
    </row>
    <row r="269" spans="1:14" x14ac:dyDescent="0.35">
      <c r="A269" s="10">
        <v>4632</v>
      </c>
      <c r="B269" s="11" t="s">
        <v>277</v>
      </c>
      <c r="C269" s="12">
        <v>128715.99999999994</v>
      </c>
      <c r="D269" s="12">
        <v>5667.1522860730001</v>
      </c>
      <c r="E269" s="12">
        <v>1416.78807151825</v>
      </c>
      <c r="F269" s="12">
        <v>121632.05964240868</v>
      </c>
      <c r="G269" s="12">
        <v>0</v>
      </c>
      <c r="H269" s="12">
        <v>9870</v>
      </c>
      <c r="I269" s="13">
        <v>145215.30485503591</v>
      </c>
      <c r="J269" s="12">
        <v>2856</v>
      </c>
      <c r="K269" s="12">
        <f t="shared" si="16"/>
        <v>42588.256177313968</v>
      </c>
      <c r="L269" s="26">
        <f t="shared" si="17"/>
        <v>1.3562644797642842</v>
      </c>
      <c r="M269" s="12">
        <f t="shared" si="18"/>
        <v>3455.8823529411766</v>
      </c>
      <c r="N269" s="26">
        <f t="shared" si="19"/>
        <v>1.02962858428515</v>
      </c>
    </row>
    <row r="270" spans="1:14" x14ac:dyDescent="0.35">
      <c r="A270" s="10">
        <v>4633</v>
      </c>
      <c r="B270" s="11" t="s">
        <v>278</v>
      </c>
      <c r="C270" s="12">
        <v>15440.999999999996</v>
      </c>
      <c r="D270" s="12">
        <v>138.12498638939999</v>
      </c>
      <c r="E270" s="12">
        <v>34.531246597349998</v>
      </c>
      <c r="F270" s="12">
        <v>15268.343767013246</v>
      </c>
      <c r="G270" s="12">
        <v>0</v>
      </c>
      <c r="H270" s="12">
        <v>1144</v>
      </c>
      <c r="I270" s="13">
        <v>18157.495595233278</v>
      </c>
      <c r="J270" s="12">
        <v>513</v>
      </c>
      <c r="K270" s="12">
        <f t="shared" si="16"/>
        <v>29762.85334700438</v>
      </c>
      <c r="L270" s="26">
        <f t="shared" si="17"/>
        <v>0.94782704046187305</v>
      </c>
      <c r="M270" s="12">
        <f t="shared" si="18"/>
        <v>2230.0194931773881</v>
      </c>
      <c r="N270" s="26">
        <f t="shared" si="19"/>
        <v>0.66440103545029572</v>
      </c>
    </row>
    <row r="271" spans="1:14" x14ac:dyDescent="0.35">
      <c r="A271" s="10">
        <v>4634</v>
      </c>
      <c r="B271" s="11" t="s">
        <v>279</v>
      </c>
      <c r="C271" s="12">
        <v>52829.761999999988</v>
      </c>
      <c r="D271" s="12">
        <v>4371.0497772602002</v>
      </c>
      <c r="E271" s="12">
        <v>1092.7624443150501</v>
      </c>
      <c r="F271" s="12">
        <v>47365.949778424736</v>
      </c>
      <c r="G271" s="12">
        <v>11678.237999999999</v>
      </c>
      <c r="H271" s="12">
        <v>5178</v>
      </c>
      <c r="I271" s="13">
        <v>69228.792662877153</v>
      </c>
      <c r="J271" s="12">
        <v>1654</v>
      </c>
      <c r="K271" s="12">
        <f t="shared" si="16"/>
        <v>28637.212683449052</v>
      </c>
      <c r="L271" s="26">
        <f t="shared" si="17"/>
        <v>0.91197991766346131</v>
      </c>
      <c r="M271" s="12">
        <f t="shared" si="18"/>
        <v>3130.5925030229746</v>
      </c>
      <c r="N271" s="26">
        <f t="shared" si="19"/>
        <v>0.93271332692155307</v>
      </c>
    </row>
    <row r="272" spans="1:14" x14ac:dyDescent="0.35">
      <c r="A272" s="10">
        <v>4635</v>
      </c>
      <c r="B272" s="11" t="s">
        <v>280</v>
      </c>
      <c r="C272" s="12">
        <v>87730.333999999988</v>
      </c>
      <c r="D272" s="12">
        <v>5239.8336823778</v>
      </c>
      <c r="E272" s="12">
        <v>1309.95842059445</v>
      </c>
      <c r="F272" s="12">
        <v>81180.541897027739</v>
      </c>
      <c r="G272" s="12">
        <v>215.666</v>
      </c>
      <c r="H272" s="12">
        <v>12644</v>
      </c>
      <c r="I272" s="13">
        <v>101678.67695576613</v>
      </c>
      <c r="J272" s="12">
        <v>2228</v>
      </c>
      <c r="K272" s="12">
        <f t="shared" si="16"/>
        <v>36436.508930443335</v>
      </c>
      <c r="L272" s="26">
        <f t="shared" si="17"/>
        <v>1.1603560996540239</v>
      </c>
      <c r="M272" s="12">
        <f t="shared" si="18"/>
        <v>5675.0448833034116</v>
      </c>
      <c r="N272" s="26">
        <f t="shared" si="19"/>
        <v>1.6907949496537258</v>
      </c>
    </row>
    <row r="273" spans="1:14" x14ac:dyDescent="0.35">
      <c r="A273" s="10">
        <v>4636</v>
      </c>
      <c r="B273" s="11" t="s">
        <v>281</v>
      </c>
      <c r="C273" s="12">
        <v>25820.999999999996</v>
      </c>
      <c r="D273" s="12">
        <v>1878.8455907837999</v>
      </c>
      <c r="E273" s="12">
        <v>469.71139769594998</v>
      </c>
      <c r="F273" s="12">
        <v>23472.443011520245</v>
      </c>
      <c r="G273" s="12">
        <v>0</v>
      </c>
      <c r="H273" s="12">
        <v>2874</v>
      </c>
      <c r="I273" s="13">
        <v>28750.488342117427</v>
      </c>
      <c r="J273" s="12">
        <v>756</v>
      </c>
      <c r="K273" s="12">
        <f t="shared" si="16"/>
        <v>31048.205041693443</v>
      </c>
      <c r="L273" s="26">
        <f t="shared" si="17"/>
        <v>0.98876031653341645</v>
      </c>
      <c r="M273" s="12">
        <f t="shared" si="18"/>
        <v>3801.5873015873017</v>
      </c>
      <c r="N273" s="26">
        <f t="shared" si="19"/>
        <v>1.1326262157154985</v>
      </c>
    </row>
    <row r="274" spans="1:14" x14ac:dyDescent="0.35">
      <c r="A274" s="10">
        <v>4637</v>
      </c>
      <c r="B274" s="11" t="s">
        <v>282</v>
      </c>
      <c r="C274" s="12">
        <v>39264.156999999992</v>
      </c>
      <c r="D274" s="12">
        <v>810.62902887440009</v>
      </c>
      <c r="E274" s="12">
        <v>202.65725721860002</v>
      </c>
      <c r="F274" s="12">
        <v>38250.870713906996</v>
      </c>
      <c r="G274" s="12">
        <v>392.84300000000002</v>
      </c>
      <c r="H274" s="12">
        <v>2140</v>
      </c>
      <c r="I274" s="13">
        <v>45337.237208473191</v>
      </c>
      <c r="J274" s="12">
        <v>1268</v>
      </c>
      <c r="K274" s="12">
        <f t="shared" si="16"/>
        <v>30166.301824847789</v>
      </c>
      <c r="L274" s="26">
        <f t="shared" si="17"/>
        <v>0.96067525001607079</v>
      </c>
      <c r="M274" s="12">
        <f t="shared" si="18"/>
        <v>1687.6971608832807</v>
      </c>
      <c r="N274" s="26">
        <f t="shared" si="19"/>
        <v>0.50282418815079877</v>
      </c>
    </row>
    <row r="275" spans="1:14" x14ac:dyDescent="0.35">
      <c r="A275" s="10">
        <v>4638</v>
      </c>
      <c r="B275" s="11" t="s">
        <v>283</v>
      </c>
      <c r="C275" s="12">
        <v>118400.76099999997</v>
      </c>
      <c r="D275" s="12">
        <v>2936.1538999909999</v>
      </c>
      <c r="E275" s="12">
        <v>734.03847499774997</v>
      </c>
      <c r="F275" s="12">
        <v>114730.56862501122</v>
      </c>
      <c r="G275" s="12">
        <v>16079.239</v>
      </c>
      <c r="H275" s="12">
        <v>7570</v>
      </c>
      <c r="I275" s="13">
        <v>151749.94565382481</v>
      </c>
      <c r="J275" s="12">
        <v>3949</v>
      </c>
      <c r="K275" s="12">
        <f t="shared" si="16"/>
        <v>29053.068783239105</v>
      </c>
      <c r="L275" s="26">
        <f t="shared" si="17"/>
        <v>0.92522326001799049</v>
      </c>
      <c r="M275" s="12">
        <f t="shared" si="18"/>
        <v>1916.9409977209421</v>
      </c>
      <c r="N275" s="26">
        <f t="shared" si="19"/>
        <v>0.57112396895160511</v>
      </c>
    </row>
    <row r="276" spans="1:14" x14ac:dyDescent="0.35">
      <c r="A276" s="10">
        <v>4639</v>
      </c>
      <c r="B276" s="11" t="s">
        <v>284</v>
      </c>
      <c r="C276" s="12">
        <v>81354.693999999989</v>
      </c>
      <c r="D276" s="12">
        <v>2106.2659150252002</v>
      </c>
      <c r="E276" s="12">
        <v>526.56647875630006</v>
      </c>
      <c r="F276" s="12">
        <v>78721.861606218488</v>
      </c>
      <c r="G276" s="12">
        <v>10745.306</v>
      </c>
      <c r="H276" s="12">
        <v>6395</v>
      </c>
      <c r="I276" s="13">
        <v>104735.80777258382</v>
      </c>
      <c r="J276" s="12">
        <v>2561</v>
      </c>
      <c r="K276" s="12">
        <f t="shared" si="16"/>
        <v>30738.719877476957</v>
      </c>
      <c r="L276" s="26">
        <f t="shared" si="17"/>
        <v>0.97890446017965405</v>
      </c>
      <c r="M276" s="12">
        <f t="shared" si="18"/>
        <v>2497.0714564623195</v>
      </c>
      <c r="N276" s="26">
        <f t="shared" si="19"/>
        <v>0.74396518341778117</v>
      </c>
    </row>
    <row r="277" spans="1:14" x14ac:dyDescent="0.35">
      <c r="A277" s="10">
        <v>4640</v>
      </c>
      <c r="B277" s="11" t="s">
        <v>285</v>
      </c>
      <c r="C277" s="12">
        <v>361080.04499999993</v>
      </c>
      <c r="D277" s="12">
        <v>14677.986927496802</v>
      </c>
      <c r="E277" s="12">
        <v>3669.4967318742006</v>
      </c>
      <c r="F277" s="12">
        <v>342732.56134062895</v>
      </c>
      <c r="G277" s="12">
        <v>6620.9549999999999</v>
      </c>
      <c r="H277" s="12">
        <v>27070</v>
      </c>
      <c r="I277" s="13">
        <v>415249.82004195405</v>
      </c>
      <c r="J277" s="12">
        <v>12198</v>
      </c>
      <c r="K277" s="12">
        <f t="shared" si="16"/>
        <v>28097.439034319472</v>
      </c>
      <c r="L277" s="26">
        <f t="shared" si="17"/>
        <v>0.89479030031028206</v>
      </c>
      <c r="M277" s="12">
        <f t="shared" si="18"/>
        <v>2219.2162649614693</v>
      </c>
      <c r="N277" s="26">
        <f t="shared" si="19"/>
        <v>0.66118237479068176</v>
      </c>
    </row>
    <row r="278" spans="1:14" x14ac:dyDescent="0.35">
      <c r="A278" s="10">
        <v>4641</v>
      </c>
      <c r="B278" s="11" t="s">
        <v>286</v>
      </c>
      <c r="C278" s="12">
        <v>58265.764999999985</v>
      </c>
      <c r="D278" s="12">
        <v>4533.1953754981996</v>
      </c>
      <c r="E278" s="12">
        <v>1133.2988438745499</v>
      </c>
      <c r="F278" s="12">
        <v>52599.27078062723</v>
      </c>
      <c r="G278" s="12">
        <v>30672.235000000001</v>
      </c>
      <c r="H278" s="12">
        <v>4745</v>
      </c>
      <c r="I278" s="13">
        <v>93827.550748528694</v>
      </c>
      <c r="J278" s="12">
        <v>1775</v>
      </c>
      <c r="K278" s="12">
        <f t="shared" si="16"/>
        <v>29633.391989085761</v>
      </c>
      <c r="L278" s="26">
        <f t="shared" si="17"/>
        <v>0.94370421748184685</v>
      </c>
      <c r="M278" s="12">
        <f t="shared" si="18"/>
        <v>2673.2394366197182</v>
      </c>
      <c r="N278" s="26">
        <f t="shared" si="19"/>
        <v>0.79645180462798082</v>
      </c>
    </row>
    <row r="279" spans="1:14" x14ac:dyDescent="0.35">
      <c r="A279" s="10">
        <v>4642</v>
      </c>
      <c r="B279" s="11" t="s">
        <v>287</v>
      </c>
      <c r="C279" s="12">
        <v>63938.103999999985</v>
      </c>
      <c r="D279" s="12">
        <v>2569.2006096409996</v>
      </c>
      <c r="E279" s="12">
        <v>642.30015241024989</v>
      </c>
      <c r="F279" s="12">
        <v>60726.603237948737</v>
      </c>
      <c r="G279" s="12">
        <v>13260.896000000001</v>
      </c>
      <c r="H279" s="12">
        <v>4388</v>
      </c>
      <c r="I279" s="13">
        <v>85356.975402130658</v>
      </c>
      <c r="J279" s="12">
        <v>2129</v>
      </c>
      <c r="K279" s="12">
        <f t="shared" si="16"/>
        <v>28523.533695607675</v>
      </c>
      <c r="L279" s="26">
        <f t="shared" si="17"/>
        <v>0.90835969962347163</v>
      </c>
      <c r="M279" s="12">
        <f t="shared" si="18"/>
        <v>2061.0615312353216</v>
      </c>
      <c r="N279" s="26">
        <f t="shared" si="19"/>
        <v>0.61406253159177748</v>
      </c>
    </row>
    <row r="280" spans="1:14" x14ac:dyDescent="0.35">
      <c r="A280" s="10">
        <v>4643</v>
      </c>
      <c r="B280" s="11" t="s">
        <v>288</v>
      </c>
      <c r="C280" s="12">
        <v>173746.02299999999</v>
      </c>
      <c r="D280" s="12">
        <v>9925.5511663988018</v>
      </c>
      <c r="E280" s="12">
        <v>2481.3877915997004</v>
      </c>
      <c r="F280" s="12">
        <v>161339.08404200149</v>
      </c>
      <c r="G280" s="12">
        <v>21316.976999999999</v>
      </c>
      <c r="H280" s="12">
        <v>6888</v>
      </c>
      <c r="I280" s="13">
        <v>209285.04226091085</v>
      </c>
      <c r="J280" s="12">
        <v>5172</v>
      </c>
      <c r="K280" s="12">
        <f t="shared" si="16"/>
        <v>31194.718492266336</v>
      </c>
      <c r="L280" s="26">
        <f t="shared" si="17"/>
        <v>0.9934261800050832</v>
      </c>
      <c r="M280" s="12">
        <f t="shared" si="18"/>
        <v>1331.7865429234339</v>
      </c>
      <c r="N280" s="26">
        <f t="shared" si="19"/>
        <v>0.39678592981999283</v>
      </c>
    </row>
    <row r="281" spans="1:14" x14ac:dyDescent="0.35">
      <c r="A281" s="10">
        <v>4644</v>
      </c>
      <c r="B281" s="11" t="s">
        <v>289</v>
      </c>
      <c r="C281" s="12">
        <v>144366.62799999997</v>
      </c>
      <c r="D281" s="12">
        <v>4192.0287280581997</v>
      </c>
      <c r="E281" s="12">
        <v>1048.0071820145499</v>
      </c>
      <c r="F281" s="12">
        <v>139126.5920899272</v>
      </c>
      <c r="G281" s="12">
        <v>34956.372000000003</v>
      </c>
      <c r="H281" s="12">
        <v>10045</v>
      </c>
      <c r="I281" s="13">
        <v>200124.76160245429</v>
      </c>
      <c r="J281" s="12">
        <v>5302</v>
      </c>
      <c r="K281" s="12">
        <f t="shared" si="16"/>
        <v>26240.398357209957</v>
      </c>
      <c r="L281" s="26">
        <f t="shared" si="17"/>
        <v>0.83565103202573832</v>
      </c>
      <c r="M281" s="12">
        <f t="shared" si="18"/>
        <v>1894.5680875141456</v>
      </c>
      <c r="N281" s="26">
        <f t="shared" si="19"/>
        <v>0.56445829416584237</v>
      </c>
    </row>
    <row r="282" spans="1:14" x14ac:dyDescent="0.35">
      <c r="A282" s="10">
        <v>4645</v>
      </c>
      <c r="B282" s="11" t="s">
        <v>290</v>
      </c>
      <c r="C282" s="12">
        <v>92834.999999999985</v>
      </c>
      <c r="D282" s="12">
        <v>9529.2046165410011</v>
      </c>
      <c r="E282" s="12">
        <v>2382.3011541352503</v>
      </c>
      <c r="F282" s="12">
        <v>80923.49422932374</v>
      </c>
      <c r="G282" s="12">
        <v>0</v>
      </c>
      <c r="H282" s="12">
        <v>8490</v>
      </c>
      <c r="I282" s="13">
        <v>98056.268168528302</v>
      </c>
      <c r="J282" s="12">
        <v>2949</v>
      </c>
      <c r="K282" s="12">
        <f t="shared" si="16"/>
        <v>27440.994991293232</v>
      </c>
      <c r="L282" s="26">
        <f t="shared" si="17"/>
        <v>0.87388520067899922</v>
      </c>
      <c r="M282" s="12">
        <f t="shared" si="18"/>
        <v>2878.9420142421159</v>
      </c>
      <c r="N282" s="26">
        <f t="shared" si="19"/>
        <v>0.85773781848805986</v>
      </c>
    </row>
    <row r="283" spans="1:14" x14ac:dyDescent="0.35">
      <c r="A283" s="10">
        <v>4646</v>
      </c>
      <c r="B283" s="11" t="s">
        <v>291</v>
      </c>
      <c r="C283" s="12">
        <v>84274.999999999971</v>
      </c>
      <c r="D283" s="12">
        <v>5075.1860896571998</v>
      </c>
      <c r="E283" s="12">
        <v>1268.7965224142999</v>
      </c>
      <c r="F283" s="12">
        <v>77931.01738792847</v>
      </c>
      <c r="G283" s="12">
        <v>0</v>
      </c>
      <c r="H283" s="12">
        <v>20527</v>
      </c>
      <c r="I283" s="13">
        <v>103693.45133780244</v>
      </c>
      <c r="J283" s="12">
        <v>2913</v>
      </c>
      <c r="K283" s="12">
        <f t="shared" si="16"/>
        <v>26752.838100902325</v>
      </c>
      <c r="L283" s="26">
        <f t="shared" si="17"/>
        <v>0.85197017454934532</v>
      </c>
      <c r="M283" s="12">
        <f t="shared" si="18"/>
        <v>7046.6872639890144</v>
      </c>
      <c r="N283" s="26">
        <f t="shared" si="19"/>
        <v>2.0994553316742213</v>
      </c>
    </row>
    <row r="284" spans="1:14" x14ac:dyDescent="0.35">
      <c r="A284" s="10">
        <v>4647</v>
      </c>
      <c r="B284" s="11" t="s">
        <v>292</v>
      </c>
      <c r="C284" s="12">
        <v>740080.91199999989</v>
      </c>
      <c r="D284" s="12">
        <v>48516.783811953203</v>
      </c>
      <c r="E284" s="12">
        <v>12129.195952988301</v>
      </c>
      <c r="F284" s="12">
        <v>679434.9322350584</v>
      </c>
      <c r="G284" s="12">
        <v>5412.0879999999997</v>
      </c>
      <c r="H284" s="12">
        <v>53101</v>
      </c>
      <c r="I284" s="13">
        <v>815058.17980039143</v>
      </c>
      <c r="J284" s="12">
        <v>22215</v>
      </c>
      <c r="K284" s="12">
        <f t="shared" si="16"/>
        <v>30584.51191695064</v>
      </c>
      <c r="L284" s="26">
        <f t="shared" si="17"/>
        <v>0.97399355754753025</v>
      </c>
      <c r="M284" s="12">
        <f t="shared" si="18"/>
        <v>2390.321854602746</v>
      </c>
      <c r="N284" s="26">
        <f t="shared" si="19"/>
        <v>0.71216073227894727</v>
      </c>
    </row>
    <row r="285" spans="1:14" x14ac:dyDescent="0.35">
      <c r="A285" s="10">
        <v>4648</v>
      </c>
      <c r="B285" s="11" t="s">
        <v>293</v>
      </c>
      <c r="C285" s="12">
        <v>106484.18999999997</v>
      </c>
      <c r="D285" s="12">
        <v>3261.0377714612</v>
      </c>
      <c r="E285" s="12">
        <v>815.2594428653</v>
      </c>
      <c r="F285" s="12">
        <v>102407.89278567348</v>
      </c>
      <c r="G285" s="12">
        <v>14813.81</v>
      </c>
      <c r="H285" s="12">
        <v>5102</v>
      </c>
      <c r="I285" s="13">
        <v>134671.55197336807</v>
      </c>
      <c r="J285" s="12">
        <v>3482</v>
      </c>
      <c r="K285" s="12">
        <f t="shared" si="16"/>
        <v>29410.65272420261</v>
      </c>
      <c r="L285" s="26">
        <f t="shared" si="17"/>
        <v>0.93661086874382682</v>
      </c>
      <c r="M285" s="12">
        <f t="shared" si="18"/>
        <v>1465.2498564043653</v>
      </c>
      <c r="N285" s="26">
        <f t="shared" si="19"/>
        <v>0.43654933276003377</v>
      </c>
    </row>
    <row r="286" spans="1:14" x14ac:dyDescent="0.35">
      <c r="A286" s="10">
        <v>4649</v>
      </c>
      <c r="B286" s="11" t="s">
        <v>294</v>
      </c>
      <c r="C286" s="12">
        <v>280576.12699999992</v>
      </c>
      <c r="D286" s="12">
        <v>17860.433364272598</v>
      </c>
      <c r="E286" s="12">
        <v>4465.1083410681495</v>
      </c>
      <c r="F286" s="12">
        <v>258250.58529465919</v>
      </c>
      <c r="G286" s="12">
        <v>48.872999999999998</v>
      </c>
      <c r="H286" s="12">
        <v>23000</v>
      </c>
      <c r="I286" s="13">
        <v>309904.60227520054</v>
      </c>
      <c r="J286" s="12">
        <v>9543</v>
      </c>
      <c r="K286" s="12">
        <f t="shared" si="16"/>
        <v>27061.781965279177</v>
      </c>
      <c r="L286" s="26">
        <f t="shared" si="17"/>
        <v>0.86180879268273203</v>
      </c>
      <c r="M286" s="12">
        <f t="shared" si="18"/>
        <v>2410.1435607251387</v>
      </c>
      <c r="N286" s="26">
        <f t="shared" si="19"/>
        <v>0.71806631387247177</v>
      </c>
    </row>
    <row r="287" spans="1:14" x14ac:dyDescent="0.35">
      <c r="A287" s="10">
        <v>4650</v>
      </c>
      <c r="B287" s="11" t="s">
        <v>295</v>
      </c>
      <c r="C287" s="12">
        <v>167869.71799999996</v>
      </c>
      <c r="D287" s="12">
        <v>14039.648298313999</v>
      </c>
      <c r="E287" s="12">
        <v>3509.9120745784999</v>
      </c>
      <c r="F287" s="12">
        <v>150320.15762710749</v>
      </c>
      <c r="G287" s="12">
        <v>502.28199999999998</v>
      </c>
      <c r="H287" s="12">
        <v>14970</v>
      </c>
      <c r="I287" s="13">
        <v>182047.07013724596</v>
      </c>
      <c r="J287" s="12">
        <v>5892</v>
      </c>
      <c r="K287" s="12">
        <f t="shared" si="16"/>
        <v>25512.586155313562</v>
      </c>
      <c r="L287" s="26">
        <f t="shared" si="17"/>
        <v>0.81247314389476277</v>
      </c>
      <c r="M287" s="12">
        <f t="shared" si="18"/>
        <v>2540.7331975560082</v>
      </c>
      <c r="N287" s="26">
        <f t="shared" si="19"/>
        <v>0.75697354773072134</v>
      </c>
    </row>
    <row r="288" spans="1:14" x14ac:dyDescent="0.35">
      <c r="A288" s="10">
        <v>4651</v>
      </c>
      <c r="B288" s="11" t="s">
        <v>296</v>
      </c>
      <c r="C288" s="12">
        <v>205432.91699999996</v>
      </c>
      <c r="D288" s="12">
        <v>10077.307602860601</v>
      </c>
      <c r="E288" s="12">
        <v>2519.3269007151503</v>
      </c>
      <c r="F288" s="12">
        <v>192836.28249642419</v>
      </c>
      <c r="G288" s="12">
        <v>490.08300000000003</v>
      </c>
      <c r="H288" s="12">
        <v>30283</v>
      </c>
      <c r="I288" s="13">
        <v>241691.67739472765</v>
      </c>
      <c r="J288" s="12">
        <v>7244</v>
      </c>
      <c r="K288" s="12">
        <f t="shared" si="16"/>
        <v>26620.138389898428</v>
      </c>
      <c r="L288" s="26">
        <f t="shared" si="17"/>
        <v>0.84774422306261965</v>
      </c>
      <c r="M288" s="12">
        <f t="shared" si="18"/>
        <v>4180.4251794588627</v>
      </c>
      <c r="N288" s="26">
        <f t="shared" si="19"/>
        <v>1.2454953090555878</v>
      </c>
    </row>
    <row r="289" spans="1:14" x14ac:dyDescent="0.35">
      <c r="A289" s="10">
        <v>5001</v>
      </c>
      <c r="B289" s="11" t="s">
        <v>297</v>
      </c>
      <c r="C289" s="12">
        <v>7470638.197999998</v>
      </c>
      <c r="D289" s="12">
        <v>580168.56011073967</v>
      </c>
      <c r="E289" s="12">
        <v>145042.14002768492</v>
      </c>
      <c r="F289" s="12">
        <v>6745427.4978615735</v>
      </c>
      <c r="G289" s="12">
        <v>10174.802</v>
      </c>
      <c r="H289" s="12">
        <v>669637</v>
      </c>
      <c r="I289" s="13">
        <v>8155176.0622042976</v>
      </c>
      <c r="J289" s="12">
        <v>212660</v>
      </c>
      <c r="K289" s="12">
        <f t="shared" si="16"/>
        <v>31719.305454065518</v>
      </c>
      <c r="L289" s="26">
        <f t="shared" si="17"/>
        <v>1.010132162515226</v>
      </c>
      <c r="M289" s="12">
        <f t="shared" si="18"/>
        <v>3148.8620332925798</v>
      </c>
      <c r="N289" s="26">
        <f t="shared" si="19"/>
        <v>0.93815646087865634</v>
      </c>
    </row>
    <row r="290" spans="1:14" x14ac:dyDescent="0.35">
      <c r="A290" s="10">
        <v>5006</v>
      </c>
      <c r="B290" s="11" t="s">
        <v>298</v>
      </c>
      <c r="C290" s="12">
        <v>632811.02399999986</v>
      </c>
      <c r="D290" s="12">
        <v>27560.8978679354</v>
      </c>
      <c r="E290" s="12">
        <v>6890.2244669838501</v>
      </c>
      <c r="F290" s="12">
        <v>598359.90166508069</v>
      </c>
      <c r="G290" s="12">
        <v>3814.9760000000001</v>
      </c>
      <c r="H290" s="12">
        <v>27666</v>
      </c>
      <c r="I290" s="13">
        <v>702524.35437154782</v>
      </c>
      <c r="J290" s="12">
        <v>23955</v>
      </c>
      <c r="K290" s="12">
        <f t="shared" si="16"/>
        <v>24978.497251725345</v>
      </c>
      <c r="L290" s="26">
        <f t="shared" si="17"/>
        <v>0.79546456279773237</v>
      </c>
      <c r="M290" s="12">
        <f t="shared" si="18"/>
        <v>1154.915466499687</v>
      </c>
      <c r="N290" s="26">
        <f t="shared" si="19"/>
        <v>0.34408983156763639</v>
      </c>
    </row>
    <row r="291" spans="1:14" x14ac:dyDescent="0.35">
      <c r="A291" s="10">
        <v>5007</v>
      </c>
      <c r="B291" s="11" t="s">
        <v>299</v>
      </c>
      <c r="C291" s="12">
        <v>419794.56799999991</v>
      </c>
      <c r="D291" s="12">
        <v>22434.966414389397</v>
      </c>
      <c r="E291" s="12">
        <v>5608.7416035973492</v>
      </c>
      <c r="F291" s="12">
        <v>391750.85998201318</v>
      </c>
      <c r="G291" s="12">
        <v>465.43200000000002</v>
      </c>
      <c r="H291" s="12">
        <v>23841</v>
      </c>
      <c r="I291" s="13">
        <v>462211.76297606964</v>
      </c>
      <c r="J291" s="12">
        <v>14923</v>
      </c>
      <c r="K291" s="12">
        <f t="shared" si="16"/>
        <v>26251.481604369976</v>
      </c>
      <c r="L291" s="26">
        <f t="shared" si="17"/>
        <v>0.83600398882164462</v>
      </c>
      <c r="M291" s="12">
        <f t="shared" si="18"/>
        <v>1597.6010185619514</v>
      </c>
      <c r="N291" s="26">
        <f t="shared" si="19"/>
        <v>0.47598138680690633</v>
      </c>
    </row>
    <row r="292" spans="1:14" x14ac:dyDescent="0.35">
      <c r="A292" s="10">
        <v>5014</v>
      </c>
      <c r="B292" s="11" t="s">
        <v>300</v>
      </c>
      <c r="C292" s="12">
        <v>338522.99999999977</v>
      </c>
      <c r="D292" s="12">
        <v>49337.964683824401</v>
      </c>
      <c r="E292" s="12">
        <v>12334.4911709561</v>
      </c>
      <c r="F292" s="12">
        <v>276850.54414521926</v>
      </c>
      <c r="G292" s="12">
        <v>0</v>
      </c>
      <c r="H292" s="12">
        <v>231546</v>
      </c>
      <c r="I292" s="13">
        <v>487339.54559377575</v>
      </c>
      <c r="J292" s="12">
        <v>5391</v>
      </c>
      <c r="K292" s="12">
        <f t="shared" si="16"/>
        <v>51354.209635544292</v>
      </c>
      <c r="L292" s="26">
        <f t="shared" si="17"/>
        <v>1.6354248017358075</v>
      </c>
      <c r="M292" s="12">
        <f t="shared" si="18"/>
        <v>42950.47301057318</v>
      </c>
      <c r="N292" s="26">
        <f t="shared" si="19"/>
        <v>12.796452599903287</v>
      </c>
    </row>
    <row r="293" spans="1:14" x14ac:dyDescent="0.35">
      <c r="A293" s="10">
        <v>5020</v>
      </c>
      <c r="B293" s="11" t="s">
        <v>301</v>
      </c>
      <c r="C293" s="12">
        <v>24892.999999999996</v>
      </c>
      <c r="D293" s="12">
        <v>1039.2278201199999</v>
      </c>
      <c r="E293" s="12">
        <v>259.80695502999998</v>
      </c>
      <c r="F293" s="12">
        <v>23593.965224849999</v>
      </c>
      <c r="G293" s="12">
        <v>0</v>
      </c>
      <c r="H293" s="12">
        <v>1410</v>
      </c>
      <c r="I293" s="13">
        <v>27790.176687775653</v>
      </c>
      <c r="J293" s="12">
        <v>904</v>
      </c>
      <c r="K293" s="12">
        <f t="shared" si="16"/>
        <v>26099.51905403761</v>
      </c>
      <c r="L293" s="26">
        <f t="shared" si="17"/>
        <v>0.83116459346316629</v>
      </c>
      <c r="M293" s="12">
        <f t="shared" si="18"/>
        <v>1559.7345132743362</v>
      </c>
      <c r="N293" s="26">
        <f t="shared" si="19"/>
        <v>0.46469962653577562</v>
      </c>
    </row>
    <row r="294" spans="1:14" x14ac:dyDescent="0.35">
      <c r="A294" s="10">
        <v>5021</v>
      </c>
      <c r="B294" s="11" t="s">
        <v>302</v>
      </c>
      <c r="C294" s="12">
        <v>205265.42099999994</v>
      </c>
      <c r="D294" s="12">
        <v>8736.2507880798003</v>
      </c>
      <c r="E294" s="12">
        <v>2184.0626970199501</v>
      </c>
      <c r="F294" s="12">
        <v>194345.10751490018</v>
      </c>
      <c r="G294" s="12">
        <v>3769.5790000000002</v>
      </c>
      <c r="H294" s="12">
        <v>20208</v>
      </c>
      <c r="I294" s="13">
        <v>239124.46780631572</v>
      </c>
      <c r="J294" s="12">
        <v>7256</v>
      </c>
      <c r="K294" s="12">
        <f t="shared" si="16"/>
        <v>26784.055611204545</v>
      </c>
      <c r="L294" s="26">
        <f t="shared" si="17"/>
        <v>0.85296432655672738</v>
      </c>
      <c r="M294" s="12">
        <f t="shared" si="18"/>
        <v>2785.0055126791622</v>
      </c>
      <c r="N294" s="26">
        <f t="shared" si="19"/>
        <v>0.82975083940740646</v>
      </c>
    </row>
    <row r="295" spans="1:14" x14ac:dyDescent="0.35">
      <c r="A295" s="10">
        <v>5022</v>
      </c>
      <c r="B295" s="11" t="s">
        <v>303</v>
      </c>
      <c r="C295" s="12">
        <v>58886.496999999988</v>
      </c>
      <c r="D295" s="12">
        <v>1071.9303969518</v>
      </c>
      <c r="E295" s="12">
        <v>267.98259923795001</v>
      </c>
      <c r="F295" s="12">
        <v>57546.58400381024</v>
      </c>
      <c r="G295" s="12">
        <v>6883.5029999999997</v>
      </c>
      <c r="H295" s="12">
        <v>4264</v>
      </c>
      <c r="I295" s="13">
        <v>75283.524364323748</v>
      </c>
      <c r="J295" s="12">
        <v>2481</v>
      </c>
      <c r="K295" s="12">
        <f t="shared" si="16"/>
        <v>23194.914955183493</v>
      </c>
      <c r="L295" s="26">
        <f t="shared" si="17"/>
        <v>0.73866464815777377</v>
      </c>
      <c r="M295" s="12">
        <f t="shared" si="18"/>
        <v>1718.6618299072954</v>
      </c>
      <c r="N295" s="26">
        <f t="shared" si="19"/>
        <v>0.51204964928460184</v>
      </c>
    </row>
    <row r="296" spans="1:14" x14ac:dyDescent="0.35">
      <c r="A296" s="10">
        <v>5025</v>
      </c>
      <c r="B296" s="11" t="s">
        <v>304</v>
      </c>
      <c r="C296" s="12">
        <v>158428.80799999996</v>
      </c>
      <c r="D296" s="12">
        <v>11812.105407980998</v>
      </c>
      <c r="E296" s="12">
        <v>2953.0263519952496</v>
      </c>
      <c r="F296" s="12">
        <v>143663.67624002372</v>
      </c>
      <c r="G296" s="12">
        <v>1468.192</v>
      </c>
      <c r="H296" s="12">
        <v>15883</v>
      </c>
      <c r="I296" s="13">
        <v>176155.73526256977</v>
      </c>
      <c r="J296" s="12">
        <v>5598</v>
      </c>
      <c r="K296" s="12">
        <f t="shared" si="16"/>
        <v>25663.393397646254</v>
      </c>
      <c r="L296" s="26">
        <f t="shared" si="17"/>
        <v>0.81727574734524133</v>
      </c>
      <c r="M296" s="12">
        <f t="shared" si="18"/>
        <v>2837.2633083244014</v>
      </c>
      <c r="N296" s="26">
        <f t="shared" si="19"/>
        <v>0.84532026991833742</v>
      </c>
    </row>
    <row r="297" spans="1:14" x14ac:dyDescent="0.35">
      <c r="A297" s="10">
        <v>5026</v>
      </c>
      <c r="B297" s="11" t="s">
        <v>305</v>
      </c>
      <c r="C297" s="12">
        <v>49888.999999999985</v>
      </c>
      <c r="D297" s="12">
        <v>895.94886513419999</v>
      </c>
      <c r="E297" s="12">
        <v>223.98721628355</v>
      </c>
      <c r="F297" s="12">
        <v>48769.063918582229</v>
      </c>
      <c r="G297" s="12">
        <v>0</v>
      </c>
      <c r="H297" s="12">
        <v>2111</v>
      </c>
      <c r="I297" s="13">
        <v>56840.075449915974</v>
      </c>
      <c r="J297" s="12">
        <v>1997</v>
      </c>
      <c r="K297" s="12">
        <f t="shared" si="16"/>
        <v>24421.163704848386</v>
      </c>
      <c r="L297" s="26">
        <f t="shared" si="17"/>
        <v>0.77771573340534905</v>
      </c>
      <c r="M297" s="12">
        <f t="shared" si="18"/>
        <v>1057.0856284426641</v>
      </c>
      <c r="N297" s="26">
        <f t="shared" si="19"/>
        <v>0.31494289096829226</v>
      </c>
    </row>
    <row r="298" spans="1:14" x14ac:dyDescent="0.35">
      <c r="A298" s="10">
        <v>5027</v>
      </c>
      <c r="B298" s="11" t="s">
        <v>306</v>
      </c>
      <c r="C298" s="12">
        <v>152759.10599999997</v>
      </c>
      <c r="D298" s="12">
        <v>4726.3361965153999</v>
      </c>
      <c r="E298" s="12">
        <v>1181.58404912885</v>
      </c>
      <c r="F298" s="12">
        <v>146851.18575435574</v>
      </c>
      <c r="G298" s="12">
        <v>1356.894</v>
      </c>
      <c r="H298" s="12">
        <v>5898</v>
      </c>
      <c r="I298" s="13">
        <v>172167.23201453453</v>
      </c>
      <c r="J298" s="12">
        <v>6133</v>
      </c>
      <c r="K298" s="12">
        <f t="shared" si="16"/>
        <v>23944.429439810163</v>
      </c>
      <c r="L298" s="26">
        <f t="shared" si="17"/>
        <v>0.76253366661055277</v>
      </c>
      <c r="M298" s="12">
        <f t="shared" si="18"/>
        <v>961.68270014674715</v>
      </c>
      <c r="N298" s="26">
        <f t="shared" si="19"/>
        <v>0.28651901192206752</v>
      </c>
    </row>
    <row r="299" spans="1:14" x14ac:dyDescent="0.35">
      <c r="A299" s="10">
        <v>5028</v>
      </c>
      <c r="B299" s="11" t="s">
        <v>307</v>
      </c>
      <c r="C299" s="12">
        <v>488854.51899999991</v>
      </c>
      <c r="D299" s="12">
        <v>33944.119764029601</v>
      </c>
      <c r="E299" s="12">
        <v>8486.0299410074003</v>
      </c>
      <c r="F299" s="12">
        <v>446424.36929496296</v>
      </c>
      <c r="G299" s="12">
        <v>1999.481</v>
      </c>
      <c r="H299" s="12">
        <v>21729</v>
      </c>
      <c r="I299" s="13">
        <v>524108.5527600139</v>
      </c>
      <c r="J299" s="12">
        <v>17340</v>
      </c>
      <c r="K299" s="12">
        <f t="shared" si="16"/>
        <v>25745.350017010551</v>
      </c>
      <c r="L299" s="26">
        <f t="shared" si="17"/>
        <v>0.8198857356777659</v>
      </c>
      <c r="M299" s="12">
        <f t="shared" si="18"/>
        <v>1253.1141868512111</v>
      </c>
      <c r="N299" s="26">
        <f t="shared" si="19"/>
        <v>0.37334667514279557</v>
      </c>
    </row>
    <row r="300" spans="1:14" x14ac:dyDescent="0.35">
      <c r="A300" s="10">
        <v>5029</v>
      </c>
      <c r="B300" s="11" t="s">
        <v>308</v>
      </c>
      <c r="C300" s="12">
        <v>232965.99999999994</v>
      </c>
      <c r="D300" s="12">
        <v>8310.5072159905994</v>
      </c>
      <c r="E300" s="12">
        <v>2077.6268039976499</v>
      </c>
      <c r="F300" s="12">
        <v>222577.8659800117</v>
      </c>
      <c r="G300" s="12">
        <v>0</v>
      </c>
      <c r="H300" s="12">
        <v>6734</v>
      </c>
      <c r="I300" s="13">
        <v>257237.95863166123</v>
      </c>
      <c r="J300" s="12">
        <v>8441</v>
      </c>
      <c r="K300" s="12">
        <f t="shared" si="16"/>
        <v>26368.660819809465</v>
      </c>
      <c r="L300" s="26">
        <f t="shared" si="17"/>
        <v>0.83973567501714286</v>
      </c>
      <c r="M300" s="12">
        <f t="shared" si="18"/>
        <v>797.77277573747187</v>
      </c>
      <c r="N300" s="26">
        <f t="shared" si="19"/>
        <v>0.23768449552825072</v>
      </c>
    </row>
    <row r="301" spans="1:14" x14ac:dyDescent="0.35">
      <c r="A301" s="10">
        <v>5031</v>
      </c>
      <c r="B301" s="11" t="s">
        <v>309</v>
      </c>
      <c r="C301" s="12">
        <v>485669.71899999992</v>
      </c>
      <c r="D301" s="12">
        <v>29811.919885040403</v>
      </c>
      <c r="E301" s="12">
        <v>7452.9799712601007</v>
      </c>
      <c r="F301" s="12">
        <v>448404.81914369942</v>
      </c>
      <c r="G301" s="12">
        <v>6.2809999999999997</v>
      </c>
      <c r="H301" s="12">
        <v>28202</v>
      </c>
      <c r="I301" s="13">
        <v>529214.01237834559</v>
      </c>
      <c r="J301" s="12">
        <v>14662</v>
      </c>
      <c r="K301" s="12">
        <f t="shared" si="16"/>
        <v>30582.786737395949</v>
      </c>
      <c r="L301" s="26">
        <f t="shared" si="17"/>
        <v>0.9739386175250625</v>
      </c>
      <c r="M301" s="12">
        <f t="shared" si="18"/>
        <v>1923.4756513436093</v>
      </c>
      <c r="N301" s="26">
        <f t="shared" si="19"/>
        <v>0.57307087149953895</v>
      </c>
    </row>
    <row r="302" spans="1:14" x14ac:dyDescent="0.35">
      <c r="A302" s="10">
        <v>5032</v>
      </c>
      <c r="B302" s="11" t="s">
        <v>310</v>
      </c>
      <c r="C302" s="12">
        <v>112463.05899999996</v>
      </c>
      <c r="D302" s="12">
        <v>2263.1940309664001</v>
      </c>
      <c r="E302" s="12">
        <v>565.79850774160002</v>
      </c>
      <c r="F302" s="12">
        <v>109634.06646129196</v>
      </c>
      <c r="G302" s="12">
        <v>4340.9409999999998</v>
      </c>
      <c r="H302" s="12">
        <v>5816</v>
      </c>
      <c r="I302" s="13">
        <v>132921.65645309354</v>
      </c>
      <c r="J302" s="12">
        <v>4144</v>
      </c>
      <c r="K302" s="12">
        <f t="shared" si="16"/>
        <v>26456.097119037637</v>
      </c>
      <c r="L302" s="26">
        <f t="shared" si="17"/>
        <v>0.84252016908967498</v>
      </c>
      <c r="M302" s="12">
        <f t="shared" si="18"/>
        <v>1403.4749034749034</v>
      </c>
      <c r="N302" s="26">
        <f t="shared" si="19"/>
        <v>0.41814440723503388</v>
      </c>
    </row>
    <row r="303" spans="1:14" x14ac:dyDescent="0.35">
      <c r="A303" s="10">
        <v>5033</v>
      </c>
      <c r="B303" s="11" t="s">
        <v>311</v>
      </c>
      <c r="C303" s="12">
        <v>20870.368999999992</v>
      </c>
      <c r="D303" s="12">
        <v>436.30194519500003</v>
      </c>
      <c r="E303" s="12">
        <v>109.07548629875001</v>
      </c>
      <c r="F303" s="12">
        <v>20324.991568506244</v>
      </c>
      <c r="G303" s="12">
        <v>15239.630999999999</v>
      </c>
      <c r="H303" s="12">
        <v>1938</v>
      </c>
      <c r="I303" s="13">
        <v>39721.961597341782</v>
      </c>
      <c r="J303" s="12">
        <v>753</v>
      </c>
      <c r="K303" s="12">
        <f t="shared" si="16"/>
        <v>26992.020675307096</v>
      </c>
      <c r="L303" s="26">
        <f t="shared" si="17"/>
        <v>0.85958717648746574</v>
      </c>
      <c r="M303" s="12">
        <f t="shared" si="18"/>
        <v>2573.7051792828684</v>
      </c>
      <c r="N303" s="26">
        <f t="shared" si="19"/>
        <v>0.76679705773464557</v>
      </c>
    </row>
    <row r="304" spans="1:14" x14ac:dyDescent="0.35">
      <c r="A304" s="10">
        <v>5034</v>
      </c>
      <c r="B304" s="11" t="s">
        <v>312</v>
      </c>
      <c r="C304" s="12">
        <v>57518.937999999987</v>
      </c>
      <c r="D304" s="12">
        <v>640.09438658959994</v>
      </c>
      <c r="E304" s="12">
        <v>160.02359664739998</v>
      </c>
      <c r="F304" s="12">
        <v>56718.820016762991</v>
      </c>
      <c r="G304" s="12">
        <v>7135.0619999999999</v>
      </c>
      <c r="H304" s="12">
        <v>3904</v>
      </c>
      <c r="I304" s="13">
        <v>74327.201714137569</v>
      </c>
      <c r="J304" s="12">
        <v>2426</v>
      </c>
      <c r="K304" s="12">
        <f t="shared" si="16"/>
        <v>23379.563073686313</v>
      </c>
      <c r="L304" s="26">
        <f t="shared" si="17"/>
        <v>0.74454494725567588</v>
      </c>
      <c r="M304" s="12">
        <f t="shared" si="18"/>
        <v>1609.2333058532563</v>
      </c>
      <c r="N304" s="26">
        <f t="shared" si="19"/>
        <v>0.47944705324822812</v>
      </c>
    </row>
    <row r="305" spans="1:14" x14ac:dyDescent="0.35">
      <c r="A305" s="10">
        <v>5035</v>
      </c>
      <c r="B305" s="11" t="s">
        <v>313</v>
      </c>
      <c r="C305" s="12">
        <v>703522.99999999977</v>
      </c>
      <c r="D305" s="12">
        <v>35446.313485207007</v>
      </c>
      <c r="E305" s="12">
        <v>8861.5783713017518</v>
      </c>
      <c r="F305" s="12">
        <v>659215.10814349097</v>
      </c>
      <c r="G305" s="12">
        <v>0</v>
      </c>
      <c r="H305" s="12">
        <v>38369</v>
      </c>
      <c r="I305" s="13">
        <v>775687.4191373894</v>
      </c>
      <c r="J305" s="12">
        <v>24541</v>
      </c>
      <c r="K305" s="12">
        <f t="shared" si="16"/>
        <v>26861.786730104359</v>
      </c>
      <c r="L305" s="26">
        <f t="shared" si="17"/>
        <v>0.85543974971322434</v>
      </c>
      <c r="M305" s="12">
        <f t="shared" si="18"/>
        <v>1563.465221466118</v>
      </c>
      <c r="N305" s="26">
        <f t="shared" si="19"/>
        <v>0.46581113537826163</v>
      </c>
    </row>
    <row r="306" spans="1:14" x14ac:dyDescent="0.35">
      <c r="A306" s="10">
        <v>5036</v>
      </c>
      <c r="B306" s="11" t="s">
        <v>314</v>
      </c>
      <c r="C306" s="12">
        <v>69377.999999999985</v>
      </c>
      <c r="D306" s="12">
        <v>1528.5836521867998</v>
      </c>
      <c r="E306" s="12">
        <v>382.14591304669995</v>
      </c>
      <c r="F306" s="12">
        <v>67467.270434766484</v>
      </c>
      <c r="G306" s="12">
        <v>0</v>
      </c>
      <c r="H306" s="12">
        <v>5085</v>
      </c>
      <c r="I306" s="13">
        <v>80256.209347178417</v>
      </c>
      <c r="J306" s="12">
        <v>2645</v>
      </c>
      <c r="K306" s="12">
        <f t="shared" si="16"/>
        <v>25507.474644524191</v>
      </c>
      <c r="L306" s="26">
        <f t="shared" si="17"/>
        <v>0.8123103628573638</v>
      </c>
      <c r="M306" s="12">
        <f t="shared" si="18"/>
        <v>1922.4952741020793</v>
      </c>
      <c r="N306" s="26">
        <f t="shared" si="19"/>
        <v>0.57277878272793981</v>
      </c>
    </row>
    <row r="307" spans="1:14" x14ac:dyDescent="0.35">
      <c r="A307" s="10">
        <v>5037</v>
      </c>
      <c r="B307" s="11" t="s">
        <v>315</v>
      </c>
      <c r="C307" s="12">
        <v>574289.99999999977</v>
      </c>
      <c r="D307" s="12">
        <v>19584.447790402199</v>
      </c>
      <c r="E307" s="12">
        <v>4896.1119476005497</v>
      </c>
      <c r="F307" s="12">
        <v>549809.44026199705</v>
      </c>
      <c r="G307" s="12">
        <v>0</v>
      </c>
      <c r="H307" s="12">
        <v>26425</v>
      </c>
      <c r="I307" s="13">
        <v>642769.48618785129</v>
      </c>
      <c r="J307" s="12">
        <v>20344</v>
      </c>
      <c r="K307" s="12">
        <f t="shared" si="16"/>
        <v>27025.631157196083</v>
      </c>
      <c r="L307" s="26">
        <f t="shared" si="17"/>
        <v>0.86065753500470588</v>
      </c>
      <c r="M307" s="12">
        <f t="shared" si="18"/>
        <v>1298.9087691702714</v>
      </c>
      <c r="N307" s="26">
        <f t="shared" si="19"/>
        <v>0.38699048767622135</v>
      </c>
    </row>
    <row r="308" spans="1:14" x14ac:dyDescent="0.35">
      <c r="A308" s="10">
        <v>5038</v>
      </c>
      <c r="B308" s="11" t="s">
        <v>316</v>
      </c>
      <c r="C308" s="12">
        <v>397443.99999999988</v>
      </c>
      <c r="D308" s="12">
        <v>22162.2962857204</v>
      </c>
      <c r="E308" s="12">
        <v>5540.5740714301</v>
      </c>
      <c r="F308" s="12">
        <v>369741.12964284938</v>
      </c>
      <c r="G308" s="12">
        <v>0</v>
      </c>
      <c r="H308" s="12">
        <v>18579</v>
      </c>
      <c r="I308" s="13">
        <v>432862.14036176406</v>
      </c>
      <c r="J308" s="12">
        <v>15002</v>
      </c>
      <c r="K308" s="12">
        <f t="shared" si="16"/>
        <v>24646.122493190865</v>
      </c>
      <c r="L308" s="26">
        <f t="shared" si="17"/>
        <v>0.78487976502874846</v>
      </c>
      <c r="M308" s="12">
        <f t="shared" si="18"/>
        <v>1238.4348753499532</v>
      </c>
      <c r="N308" s="26">
        <f t="shared" si="19"/>
        <v>0.36897319330060913</v>
      </c>
    </row>
    <row r="309" spans="1:14" x14ac:dyDescent="0.35">
      <c r="A309" s="10">
        <v>5041</v>
      </c>
      <c r="B309" s="11" t="s">
        <v>317</v>
      </c>
      <c r="C309" s="12">
        <v>53342.497999999992</v>
      </c>
      <c r="D309" s="12">
        <v>1901.3480721523999</v>
      </c>
      <c r="E309" s="12">
        <v>475.33701803809998</v>
      </c>
      <c r="F309" s="12">
        <v>50965.812909809487</v>
      </c>
      <c r="G309" s="12">
        <v>1096.502</v>
      </c>
      <c r="H309" s="12">
        <v>3063</v>
      </c>
      <c r="I309" s="13">
        <v>61139.560543136118</v>
      </c>
      <c r="J309" s="12">
        <v>2021</v>
      </c>
      <c r="K309" s="12">
        <f t="shared" si="16"/>
        <v>25218.116234443089</v>
      </c>
      <c r="L309" s="26">
        <f t="shared" si="17"/>
        <v>0.80309546258344466</v>
      </c>
      <c r="M309" s="12">
        <f t="shared" si="18"/>
        <v>1515.5863433943591</v>
      </c>
      <c r="N309" s="26">
        <f t="shared" si="19"/>
        <v>0.45154633802362043</v>
      </c>
    </row>
    <row r="310" spans="1:14" x14ac:dyDescent="0.35">
      <c r="A310" s="10">
        <v>5042</v>
      </c>
      <c r="B310" s="11" t="s">
        <v>318</v>
      </c>
      <c r="C310" s="12">
        <v>35325.48599999999</v>
      </c>
      <c r="D310" s="12">
        <v>2087.3960805537999</v>
      </c>
      <c r="E310" s="12">
        <v>521.84902013844999</v>
      </c>
      <c r="F310" s="12">
        <v>32716.240899307741</v>
      </c>
      <c r="G310" s="12">
        <v>1856.5139999999999</v>
      </c>
      <c r="H310" s="12">
        <v>2443</v>
      </c>
      <c r="I310" s="13">
        <v>40757.255119052112</v>
      </c>
      <c r="J310" s="12">
        <v>1295</v>
      </c>
      <c r="K310" s="12">
        <f t="shared" si="16"/>
        <v>25263.506485951923</v>
      </c>
      <c r="L310" s="26">
        <f t="shared" si="17"/>
        <v>0.80454095933242387</v>
      </c>
      <c r="M310" s="12">
        <f t="shared" si="18"/>
        <v>1886.4864864864865</v>
      </c>
      <c r="N310" s="26">
        <f t="shared" si="19"/>
        <v>0.56205050171949811</v>
      </c>
    </row>
    <row r="311" spans="1:14" x14ac:dyDescent="0.35">
      <c r="A311" s="10">
        <v>5043</v>
      </c>
      <c r="B311" s="11" t="s">
        <v>319</v>
      </c>
      <c r="C311" s="12">
        <v>9873.5819999999985</v>
      </c>
      <c r="D311" s="12">
        <v>61.168654833799998</v>
      </c>
      <c r="E311" s="12">
        <v>15.29216370845</v>
      </c>
      <c r="F311" s="12">
        <v>9797.1211814577491</v>
      </c>
      <c r="G311" s="12">
        <v>3245.4180000000001</v>
      </c>
      <c r="H311" s="12">
        <v>441</v>
      </c>
      <c r="I311" s="13">
        <v>14676.602815383334</v>
      </c>
      <c r="J311" s="12">
        <v>429</v>
      </c>
      <c r="K311" s="12">
        <f t="shared" si="16"/>
        <v>22837.112311090325</v>
      </c>
      <c r="L311" s="26">
        <f t="shared" si="17"/>
        <v>0.72727007461785498</v>
      </c>
      <c r="M311" s="12">
        <f t="shared" si="18"/>
        <v>1027.9720279720279</v>
      </c>
      <c r="N311" s="26">
        <f t="shared" si="19"/>
        <v>0.30626892809148515</v>
      </c>
    </row>
    <row r="312" spans="1:14" x14ac:dyDescent="0.35">
      <c r="A312" s="10">
        <v>5044</v>
      </c>
      <c r="B312" s="11" t="s">
        <v>320</v>
      </c>
      <c r="C312" s="12">
        <v>22076.913999999986</v>
      </c>
      <c r="D312" s="12">
        <v>839.92439811680003</v>
      </c>
      <c r="E312" s="12">
        <v>209.98109952920001</v>
      </c>
      <c r="F312" s="12">
        <v>21027.008502353987</v>
      </c>
      <c r="G312" s="12">
        <v>9535.0859999999993</v>
      </c>
      <c r="H312" s="12">
        <v>1437</v>
      </c>
      <c r="I312" s="13">
        <v>34437.073030429572</v>
      </c>
      <c r="J312" s="12">
        <v>814</v>
      </c>
      <c r="K312" s="12">
        <f t="shared" si="16"/>
        <v>25831.705776847652</v>
      </c>
      <c r="L312" s="26">
        <f t="shared" si="17"/>
        <v>0.82263581892143023</v>
      </c>
      <c r="M312" s="12">
        <f t="shared" si="18"/>
        <v>1765.3562653562653</v>
      </c>
      <c r="N312" s="26">
        <f t="shared" si="19"/>
        <v>0.52596155963201274</v>
      </c>
    </row>
    <row r="313" spans="1:14" x14ac:dyDescent="0.35">
      <c r="A313" s="10">
        <v>5045</v>
      </c>
      <c r="B313" s="11" t="s">
        <v>321</v>
      </c>
      <c r="C313" s="12">
        <v>58695.708999999988</v>
      </c>
      <c r="D313" s="12">
        <v>1350.2452055388001</v>
      </c>
      <c r="E313" s="12">
        <v>337.56130138470002</v>
      </c>
      <c r="F313" s="12">
        <v>57007.902493076486</v>
      </c>
      <c r="G313" s="12">
        <v>4801.2910000000002</v>
      </c>
      <c r="H313" s="12">
        <v>2499</v>
      </c>
      <c r="I313" s="13">
        <v>71267.219909086038</v>
      </c>
      <c r="J313" s="12">
        <v>2296</v>
      </c>
      <c r="K313" s="12">
        <f t="shared" si="16"/>
        <v>24829.225824510664</v>
      </c>
      <c r="L313" s="26">
        <f t="shared" si="17"/>
        <v>0.79071086887487962</v>
      </c>
      <c r="M313" s="12">
        <f t="shared" si="18"/>
        <v>1088.4146341463415</v>
      </c>
      <c r="N313" s="26">
        <f t="shared" si="19"/>
        <v>0.32427690077979116</v>
      </c>
    </row>
    <row r="314" spans="1:14" x14ac:dyDescent="0.35">
      <c r="A314" s="10">
        <v>5046</v>
      </c>
      <c r="B314" s="11" t="s">
        <v>322</v>
      </c>
      <c r="C314" s="12">
        <v>28832.999999999993</v>
      </c>
      <c r="D314" s="12">
        <v>866.859964322</v>
      </c>
      <c r="E314" s="12">
        <v>216.7149910805</v>
      </c>
      <c r="F314" s="12">
        <v>27749.425044597494</v>
      </c>
      <c r="G314" s="12">
        <v>0</v>
      </c>
      <c r="H314" s="12">
        <v>1035</v>
      </c>
      <c r="I314" s="13">
        <v>32217.188431475774</v>
      </c>
      <c r="J314" s="12">
        <v>1216</v>
      </c>
      <c r="K314" s="12">
        <f t="shared" si="16"/>
        <v>22820.250859043994</v>
      </c>
      <c r="L314" s="26">
        <f t="shared" si="17"/>
        <v>0.72673310526197255</v>
      </c>
      <c r="M314" s="12">
        <f t="shared" si="18"/>
        <v>851.15131578947364</v>
      </c>
      <c r="N314" s="26">
        <f t="shared" si="19"/>
        <v>0.25358783511334287</v>
      </c>
    </row>
    <row r="315" spans="1:14" x14ac:dyDescent="0.35">
      <c r="A315" s="10">
        <v>5047</v>
      </c>
      <c r="B315" s="11" t="s">
        <v>323</v>
      </c>
      <c r="C315" s="12">
        <v>105332.00799999999</v>
      </c>
      <c r="D315" s="12">
        <v>4293.0516123614007</v>
      </c>
      <c r="E315" s="12">
        <v>1073.2629030903502</v>
      </c>
      <c r="F315" s="12">
        <v>99965.693484548232</v>
      </c>
      <c r="G315" s="12">
        <v>101.992</v>
      </c>
      <c r="H315" s="12">
        <v>4979</v>
      </c>
      <c r="I315" s="13">
        <v>117100.39825030655</v>
      </c>
      <c r="J315" s="12">
        <v>3873</v>
      </c>
      <c r="K315" s="12">
        <f t="shared" si="16"/>
        <v>25810.920083797631</v>
      </c>
      <c r="L315" s="26">
        <f t="shared" si="17"/>
        <v>0.82197387829034041</v>
      </c>
      <c r="M315" s="12">
        <f t="shared" si="18"/>
        <v>1285.5667441260005</v>
      </c>
      <c r="N315" s="26">
        <f t="shared" si="19"/>
        <v>0.38301543038118979</v>
      </c>
    </row>
    <row r="316" spans="1:14" x14ac:dyDescent="0.35">
      <c r="A316" s="10">
        <v>5049</v>
      </c>
      <c r="B316" s="11" t="s">
        <v>324</v>
      </c>
      <c r="C316" s="12">
        <v>36056.999999999985</v>
      </c>
      <c r="D316" s="12">
        <v>1512.8937238131998</v>
      </c>
      <c r="E316" s="12">
        <v>378.22343095329995</v>
      </c>
      <c r="F316" s="12">
        <v>34165.882845233486</v>
      </c>
      <c r="G316" s="12">
        <v>0</v>
      </c>
      <c r="H316" s="12">
        <v>4147</v>
      </c>
      <c r="I316" s="13">
        <v>41821.229318223268</v>
      </c>
      <c r="J316" s="12">
        <v>1108</v>
      </c>
      <c r="K316" s="12">
        <f t="shared" si="16"/>
        <v>30835.634336853327</v>
      </c>
      <c r="L316" s="26">
        <f t="shared" si="17"/>
        <v>0.98199079548956858</v>
      </c>
      <c r="M316" s="12">
        <f t="shared" si="18"/>
        <v>3742.7797833935019</v>
      </c>
      <c r="N316" s="26">
        <f t="shared" si="19"/>
        <v>1.1151053930949963</v>
      </c>
    </row>
    <row r="317" spans="1:14" x14ac:dyDescent="0.35">
      <c r="A317" s="10">
        <v>5052</v>
      </c>
      <c r="B317" s="11" t="s">
        <v>325</v>
      </c>
      <c r="C317" s="12">
        <v>15302.999999999996</v>
      </c>
      <c r="D317" s="12">
        <v>1246.3777558923998</v>
      </c>
      <c r="E317" s="12">
        <v>311.59443897309995</v>
      </c>
      <c r="F317" s="12">
        <v>13745.027805134498</v>
      </c>
      <c r="G317" s="12">
        <v>0</v>
      </c>
      <c r="H317" s="12">
        <v>971</v>
      </c>
      <c r="I317" s="13">
        <v>16301.782506191239</v>
      </c>
      <c r="J317" s="12">
        <v>582</v>
      </c>
      <c r="K317" s="12">
        <f t="shared" si="16"/>
        <v>23616.886263117693</v>
      </c>
      <c r="L317" s="26">
        <f t="shared" si="17"/>
        <v>0.75210273526911431</v>
      </c>
      <c r="M317" s="12">
        <f t="shared" si="18"/>
        <v>1668.384879725086</v>
      </c>
      <c r="N317" s="26">
        <f t="shared" si="19"/>
        <v>0.49707038212458787</v>
      </c>
    </row>
    <row r="318" spans="1:14" x14ac:dyDescent="0.35">
      <c r="A318" s="10">
        <v>5053</v>
      </c>
      <c r="B318" s="11" t="s">
        <v>326</v>
      </c>
      <c r="C318" s="12">
        <v>191306.11399999997</v>
      </c>
      <c r="D318" s="12">
        <v>7660.9461562739989</v>
      </c>
      <c r="E318" s="12">
        <v>1915.2365390684997</v>
      </c>
      <c r="F318" s="12">
        <v>181729.93130465748</v>
      </c>
      <c r="G318" s="12">
        <v>842.88599999999997</v>
      </c>
      <c r="H318" s="12">
        <v>11670</v>
      </c>
      <c r="I318" s="13">
        <v>215500.89835289339</v>
      </c>
      <c r="J318" s="12">
        <v>6841</v>
      </c>
      <c r="K318" s="12">
        <f t="shared" si="16"/>
        <v>26564.819661549114</v>
      </c>
      <c r="L318" s="26">
        <f t="shared" si="17"/>
        <v>0.84598254430278663</v>
      </c>
      <c r="M318" s="12">
        <f t="shared" si="18"/>
        <v>1705.890951615261</v>
      </c>
      <c r="N318" s="26">
        <f t="shared" si="19"/>
        <v>0.50824475664272284</v>
      </c>
    </row>
    <row r="319" spans="1:14" x14ac:dyDescent="0.35">
      <c r="A319" s="10">
        <v>5054</v>
      </c>
      <c r="B319" s="11" t="s">
        <v>327</v>
      </c>
      <c r="C319" s="12">
        <v>251271.79499999995</v>
      </c>
      <c r="D319" s="12">
        <v>5437.4711460414001</v>
      </c>
      <c r="E319" s="12">
        <v>1359.36778651035</v>
      </c>
      <c r="F319" s="12">
        <v>244474.95606744819</v>
      </c>
      <c r="G319" s="12">
        <v>667.20500000000004</v>
      </c>
      <c r="H319" s="12">
        <v>13169</v>
      </c>
      <c r="I319" s="13">
        <v>287541.47943162295</v>
      </c>
      <c r="J319" s="12">
        <v>9977</v>
      </c>
      <c r="K319" s="12">
        <f t="shared" si="16"/>
        <v>24503.854472030489</v>
      </c>
      <c r="L319" s="26">
        <f t="shared" si="17"/>
        <v>0.78034910138986124</v>
      </c>
      <c r="M319" s="12">
        <f t="shared" si="18"/>
        <v>1319.9358524606596</v>
      </c>
      <c r="N319" s="26">
        <f t="shared" si="19"/>
        <v>0.39325519341237086</v>
      </c>
    </row>
    <row r="320" spans="1:14" x14ac:dyDescent="0.35">
      <c r="A320" s="10">
        <v>5055</v>
      </c>
      <c r="B320" s="11" t="s">
        <v>328</v>
      </c>
      <c r="C320" s="12">
        <v>173948.33899999998</v>
      </c>
      <c r="D320" s="12">
        <v>12791.857096972401</v>
      </c>
      <c r="E320" s="12">
        <v>3197.9642742431001</v>
      </c>
      <c r="F320" s="12">
        <v>157958.51762878447</v>
      </c>
      <c r="G320" s="12">
        <v>2025.6610000000001</v>
      </c>
      <c r="H320" s="12">
        <v>15061</v>
      </c>
      <c r="I320" s="13">
        <v>192293.19219950592</v>
      </c>
      <c r="J320" s="12">
        <v>5880</v>
      </c>
      <c r="K320" s="12">
        <f t="shared" si="16"/>
        <v>26863.693474283074</v>
      </c>
      <c r="L320" s="26">
        <f t="shared" si="17"/>
        <v>0.85550047183790645</v>
      </c>
      <c r="M320" s="12">
        <f t="shared" si="18"/>
        <v>2561.3945578231292</v>
      </c>
      <c r="N320" s="26">
        <f t="shared" si="19"/>
        <v>0.76312929174878263</v>
      </c>
    </row>
    <row r="321" spans="1:14" x14ac:dyDescent="0.35">
      <c r="A321" s="10">
        <v>5056</v>
      </c>
      <c r="B321" s="11" t="s">
        <v>329</v>
      </c>
      <c r="C321" s="12">
        <v>155222</v>
      </c>
      <c r="D321" s="12">
        <v>6343.1063989774002</v>
      </c>
      <c r="E321" s="12">
        <v>1585.7765997443501</v>
      </c>
      <c r="F321" s="12">
        <v>147293.11700127824</v>
      </c>
      <c r="G321" s="12">
        <v>0</v>
      </c>
      <c r="H321" s="12">
        <v>10360</v>
      </c>
      <c r="I321" s="13">
        <v>174657.55949265903</v>
      </c>
      <c r="J321" s="12">
        <v>5281</v>
      </c>
      <c r="K321" s="12">
        <f t="shared" si="16"/>
        <v>27891.141261366833</v>
      </c>
      <c r="L321" s="26">
        <f t="shared" si="17"/>
        <v>0.88822054688940399</v>
      </c>
      <c r="M321" s="12">
        <f t="shared" si="18"/>
        <v>1961.7496686233667</v>
      </c>
      <c r="N321" s="26">
        <f t="shared" si="19"/>
        <v>0.58447404388853053</v>
      </c>
    </row>
    <row r="322" spans="1:14" x14ac:dyDescent="0.35">
      <c r="A322" s="10">
        <v>5057</v>
      </c>
      <c r="B322" s="11" t="s">
        <v>330</v>
      </c>
      <c r="C322" s="12">
        <v>299265.99999999994</v>
      </c>
      <c r="D322" s="12">
        <v>7281.1690359519998</v>
      </c>
      <c r="E322" s="12">
        <v>1820.292258988</v>
      </c>
      <c r="F322" s="12">
        <v>290164.53870505991</v>
      </c>
      <c r="G322" s="12">
        <v>0</v>
      </c>
      <c r="H322" s="12">
        <v>17598</v>
      </c>
      <c r="I322" s="13">
        <v>341963.70438752347</v>
      </c>
      <c r="J322" s="12">
        <v>10472</v>
      </c>
      <c r="K322" s="12">
        <f t="shared" si="16"/>
        <v>27708.607592156215</v>
      </c>
      <c r="L322" s="26">
        <f t="shared" si="17"/>
        <v>0.88240758448773426</v>
      </c>
      <c r="M322" s="12">
        <f t="shared" si="18"/>
        <v>1680.4812834224599</v>
      </c>
      <c r="N322" s="26">
        <f t="shared" si="19"/>
        <v>0.50067432512434573</v>
      </c>
    </row>
    <row r="323" spans="1:14" x14ac:dyDescent="0.35">
      <c r="A323" s="10">
        <v>5058</v>
      </c>
      <c r="B323" s="11" t="s">
        <v>331</v>
      </c>
      <c r="C323" s="12">
        <v>116270.71199999996</v>
      </c>
      <c r="D323" s="12">
        <v>2444.0150601253999</v>
      </c>
      <c r="E323" s="12">
        <v>611.00376503134999</v>
      </c>
      <c r="F323" s="12">
        <v>113215.69317484321</v>
      </c>
      <c r="G323" s="12">
        <v>618.28800000000001</v>
      </c>
      <c r="H323" s="12">
        <v>11877</v>
      </c>
      <c r="I323" s="13">
        <v>137802.84492000908</v>
      </c>
      <c r="J323" s="12">
        <v>4252</v>
      </c>
      <c r="K323" s="12">
        <f t="shared" si="16"/>
        <v>26626.456532183256</v>
      </c>
      <c r="L323" s="26">
        <f t="shared" si="17"/>
        <v>0.8479454304547076</v>
      </c>
      <c r="M323" s="12">
        <f t="shared" si="18"/>
        <v>2793.2737535277515</v>
      </c>
      <c r="N323" s="26">
        <f t="shared" si="19"/>
        <v>0.83221423840367625</v>
      </c>
    </row>
    <row r="324" spans="1:14" x14ac:dyDescent="0.35">
      <c r="A324" s="10">
        <v>5059</v>
      </c>
      <c r="B324" s="11" t="s">
        <v>332</v>
      </c>
      <c r="C324" s="12">
        <v>513823.2699999999</v>
      </c>
      <c r="D324" s="12">
        <v>19917.321556122999</v>
      </c>
      <c r="E324" s="12">
        <v>4979.3303890307498</v>
      </c>
      <c r="F324" s="12">
        <v>488926.61805484619</v>
      </c>
      <c r="G324" s="12">
        <v>2666.73</v>
      </c>
      <c r="H324" s="12">
        <v>28825</v>
      </c>
      <c r="I324" s="13">
        <v>578254.13596553716</v>
      </c>
      <c r="J324" s="12">
        <v>18690</v>
      </c>
      <c r="K324" s="12">
        <f t="shared" si="16"/>
        <v>26159.797648734413</v>
      </c>
      <c r="L324" s="26">
        <f t="shared" si="17"/>
        <v>0.83308422399551318</v>
      </c>
      <c r="M324" s="12">
        <f t="shared" si="18"/>
        <v>1542.2685928303906</v>
      </c>
      <c r="N324" s="26">
        <f t="shared" si="19"/>
        <v>0.45949591613613439</v>
      </c>
    </row>
    <row r="325" spans="1:14" x14ac:dyDescent="0.35">
      <c r="A325" s="10">
        <v>5060</v>
      </c>
      <c r="B325" s="11" t="s">
        <v>333</v>
      </c>
      <c r="C325" s="12">
        <v>368501</v>
      </c>
      <c r="D325" s="12">
        <v>71212.684393253992</v>
      </c>
      <c r="E325" s="12">
        <v>17803.171098313498</v>
      </c>
      <c r="F325" s="12">
        <v>279485.14450843248</v>
      </c>
      <c r="G325" s="12">
        <v>0</v>
      </c>
      <c r="H325" s="12">
        <v>53196</v>
      </c>
      <c r="I325" s="13">
        <v>356562.127543337</v>
      </c>
      <c r="J325" s="12">
        <v>9890</v>
      </c>
      <c r="K325" s="12">
        <f t="shared" si="16"/>
        <v>28259.367493269212</v>
      </c>
      <c r="L325" s="26">
        <f t="shared" si="17"/>
        <v>0.89994706973099126</v>
      </c>
      <c r="M325" s="12">
        <f t="shared" si="18"/>
        <v>5378.7664307381192</v>
      </c>
      <c r="N325" s="26">
        <f t="shared" si="19"/>
        <v>1.6025232052729097</v>
      </c>
    </row>
    <row r="326" spans="1:14" x14ac:dyDescent="0.35">
      <c r="A326" s="10">
        <v>5061</v>
      </c>
      <c r="B326" s="11" t="s">
        <v>334</v>
      </c>
      <c r="C326" s="12">
        <v>49510.692999999992</v>
      </c>
      <c r="D326" s="12">
        <v>1528.8722369774</v>
      </c>
      <c r="E326" s="12">
        <v>382.21805924435</v>
      </c>
      <c r="F326" s="12">
        <v>47599.602703778248</v>
      </c>
      <c r="G326" s="12">
        <v>3662.3069999999998</v>
      </c>
      <c r="H326" s="12">
        <v>3027</v>
      </c>
      <c r="I326" s="13">
        <v>59864.347498973475</v>
      </c>
      <c r="J326" s="12">
        <v>1957</v>
      </c>
      <c r="K326" s="12">
        <f t="shared" si="16"/>
        <v>24322.740267643458</v>
      </c>
      <c r="L326" s="26">
        <f t="shared" si="17"/>
        <v>0.77458134322741867</v>
      </c>
      <c r="M326" s="12">
        <f t="shared" si="18"/>
        <v>1546.7552376085846</v>
      </c>
      <c r="N326" s="26">
        <f t="shared" si="19"/>
        <v>0.46083264500574728</v>
      </c>
    </row>
    <row r="327" spans="1:14" x14ac:dyDescent="0.35">
      <c r="A327" s="10">
        <v>5501</v>
      </c>
      <c r="B327" s="11" t="s">
        <v>335</v>
      </c>
      <c r="C327" s="12">
        <v>2635788.9999999995</v>
      </c>
      <c r="D327" s="12">
        <v>126977.54995556522</v>
      </c>
      <c r="E327" s="12">
        <v>31744.387488891305</v>
      </c>
      <c r="F327" s="12">
        <v>2477067.0625555431</v>
      </c>
      <c r="G327" s="12">
        <v>0</v>
      </c>
      <c r="H327" s="12">
        <v>196968</v>
      </c>
      <c r="I327" s="13">
        <v>2954317.9520594901</v>
      </c>
      <c r="J327" s="12">
        <v>77992</v>
      </c>
      <c r="K327" s="12">
        <f t="shared" si="16"/>
        <v>31760.527522765708</v>
      </c>
      <c r="L327" s="26">
        <f t="shared" si="17"/>
        <v>1.0114449194247295</v>
      </c>
      <c r="M327" s="12">
        <f t="shared" si="18"/>
        <v>2525.4897938250078</v>
      </c>
      <c r="N327" s="26">
        <f t="shared" si="19"/>
        <v>0.75243200302510382</v>
      </c>
    </row>
    <row r="328" spans="1:14" x14ac:dyDescent="0.35">
      <c r="A328" s="10">
        <v>5503</v>
      </c>
      <c r="B328" s="11" t="s">
        <v>336</v>
      </c>
      <c r="C328" s="12">
        <v>776918.40299999982</v>
      </c>
      <c r="D328" s="12">
        <v>39302.38261529</v>
      </c>
      <c r="E328" s="12">
        <v>9825.5956538225</v>
      </c>
      <c r="F328" s="12">
        <v>727790.42473088729</v>
      </c>
      <c r="G328" s="12">
        <v>3.597</v>
      </c>
      <c r="H328" s="12">
        <v>48397</v>
      </c>
      <c r="I328" s="13">
        <v>860909.9253112966</v>
      </c>
      <c r="J328" s="12">
        <v>24903</v>
      </c>
      <c r="K328" s="12">
        <f t="shared" si="16"/>
        <v>29225.010028144694</v>
      </c>
      <c r="L328" s="26">
        <f t="shared" si="17"/>
        <v>0.9306988963554117</v>
      </c>
      <c r="M328" s="12">
        <f t="shared" si="18"/>
        <v>1943.420471429145</v>
      </c>
      <c r="N328" s="26">
        <f t="shared" si="19"/>
        <v>0.57901313306148561</v>
      </c>
    </row>
    <row r="329" spans="1:14" x14ac:dyDescent="0.35">
      <c r="A329" s="10">
        <v>5510</v>
      </c>
      <c r="B329" s="11" t="s">
        <v>341</v>
      </c>
      <c r="C329" s="12">
        <v>73311</v>
      </c>
      <c r="D329" s="12">
        <v>2054.4953259412</v>
      </c>
      <c r="E329" s="12">
        <v>513.6238314853</v>
      </c>
      <c r="F329" s="12">
        <v>70742.880842573504</v>
      </c>
      <c r="G329" s="12">
        <v>0</v>
      </c>
      <c r="H329" s="12">
        <v>2272</v>
      </c>
      <c r="I329" s="13">
        <v>81857.82507788614</v>
      </c>
      <c r="J329" s="12">
        <v>2866</v>
      </c>
      <c r="K329" s="12">
        <f t="shared" si="16"/>
        <v>24683.489477520416</v>
      </c>
      <c r="L329" s="26">
        <f t="shared" si="17"/>
        <v>0.78606975302335147</v>
      </c>
      <c r="M329" s="12">
        <f t="shared" si="18"/>
        <v>792.74249825540824</v>
      </c>
      <c r="N329" s="26">
        <f t="shared" si="19"/>
        <v>0.23618579940567852</v>
      </c>
    </row>
    <row r="330" spans="1:14" x14ac:dyDescent="0.35">
      <c r="A330" s="10">
        <v>5512</v>
      </c>
      <c r="B330" s="11" t="s">
        <v>342</v>
      </c>
      <c r="C330" s="12">
        <v>123492.96699999998</v>
      </c>
      <c r="D330" s="12">
        <v>3577.0488741084</v>
      </c>
      <c r="E330" s="12">
        <v>894.2622185271</v>
      </c>
      <c r="F330" s="12">
        <v>119021.65590736447</v>
      </c>
      <c r="G330" s="12">
        <v>99.033000000000001</v>
      </c>
      <c r="H330" s="12">
        <v>5635</v>
      </c>
      <c r="I330" s="13">
        <v>139180.4214175182</v>
      </c>
      <c r="J330" s="12">
        <v>4206</v>
      </c>
      <c r="K330" s="12">
        <f t="shared" si="16"/>
        <v>28298.063696472771</v>
      </c>
      <c r="L330" s="26">
        <f t="shared" si="17"/>
        <v>0.9011793879946981</v>
      </c>
      <c r="M330" s="12">
        <f t="shared" si="18"/>
        <v>1339.7527341892535</v>
      </c>
      <c r="N330" s="26">
        <f t="shared" si="19"/>
        <v>0.39915933764974432</v>
      </c>
    </row>
    <row r="331" spans="1:14" x14ac:dyDescent="0.35">
      <c r="A331" s="10">
        <v>5514</v>
      </c>
      <c r="B331" s="11" t="s">
        <v>343</v>
      </c>
      <c r="C331" s="12">
        <v>40285.999999999985</v>
      </c>
      <c r="D331" s="12">
        <v>4364.1286134978</v>
      </c>
      <c r="E331" s="12">
        <v>1091.03215337445</v>
      </c>
      <c r="F331" s="12">
        <v>34830.839233127735</v>
      </c>
      <c r="G331" s="12">
        <v>0</v>
      </c>
      <c r="H331" s="12">
        <v>8210</v>
      </c>
      <c r="I331" s="13">
        <v>45621.895031082153</v>
      </c>
      <c r="J331" s="12">
        <v>1279</v>
      </c>
      <c r="K331" s="12">
        <f t="shared" ref="K331:K365" si="20">+F331*1000/J331</f>
        <v>27232.86882965421</v>
      </c>
      <c r="L331" s="26">
        <f t="shared" ref="L331:L365" si="21">+K331/$K$367</f>
        <v>0.86725722044037545</v>
      </c>
      <c r="M331" s="12">
        <f t="shared" ref="M331:M365" si="22">+H331*1000/J331</f>
        <v>6419.0774042220482</v>
      </c>
      <c r="N331" s="26">
        <f t="shared" ref="N331:N365" si="23">+M331/$M$367</f>
        <v>1.9124683380789964</v>
      </c>
    </row>
    <row r="332" spans="1:14" x14ac:dyDescent="0.35">
      <c r="A332" s="10">
        <v>5516</v>
      </c>
      <c r="B332" s="11" t="s">
        <v>344</v>
      </c>
      <c r="C332" s="12">
        <v>37329.999999999993</v>
      </c>
      <c r="D332" s="12">
        <v>4576.1989624292</v>
      </c>
      <c r="E332" s="12">
        <v>1144.0497406073</v>
      </c>
      <c r="F332" s="12">
        <v>31609.751296963492</v>
      </c>
      <c r="G332" s="12">
        <v>0</v>
      </c>
      <c r="H332" s="12">
        <v>5528</v>
      </c>
      <c r="I332" s="13">
        <v>39960.804910906809</v>
      </c>
      <c r="J332" s="12">
        <v>1079</v>
      </c>
      <c r="K332" s="12">
        <f t="shared" si="20"/>
        <v>29295.413620911484</v>
      </c>
      <c r="L332" s="26">
        <f t="shared" si="21"/>
        <v>0.93294096730848941</v>
      </c>
      <c r="M332" s="12">
        <f t="shared" si="22"/>
        <v>5123.262279888786</v>
      </c>
      <c r="N332" s="26">
        <f t="shared" si="23"/>
        <v>1.5263995557238776</v>
      </c>
    </row>
    <row r="333" spans="1:14" x14ac:dyDescent="0.35">
      <c r="A333" s="10">
        <v>5518</v>
      </c>
      <c r="B333" s="11" t="s">
        <v>345</v>
      </c>
      <c r="C333" s="12">
        <v>20801.999999999996</v>
      </c>
      <c r="D333" s="12">
        <v>385.69347962360001</v>
      </c>
      <c r="E333" s="12">
        <v>96.423369905900003</v>
      </c>
      <c r="F333" s="12">
        <v>20319.883150470498</v>
      </c>
      <c r="G333" s="12">
        <v>0</v>
      </c>
      <c r="H333" s="12">
        <v>1086</v>
      </c>
      <c r="I333" s="13">
        <v>23837.542605097402</v>
      </c>
      <c r="J333" s="12">
        <v>983</v>
      </c>
      <c r="K333" s="12">
        <f t="shared" si="20"/>
        <v>20671.295168332144</v>
      </c>
      <c r="L333" s="26">
        <f t="shared" si="21"/>
        <v>0.65829751917539459</v>
      </c>
      <c r="M333" s="12">
        <f t="shared" si="22"/>
        <v>1104.7812817904373</v>
      </c>
      <c r="N333" s="26">
        <f t="shared" si="23"/>
        <v>0.32915309925018832</v>
      </c>
    </row>
    <row r="334" spans="1:14" x14ac:dyDescent="0.35">
      <c r="A334" s="10">
        <v>5520</v>
      </c>
      <c r="B334" s="11" t="s">
        <v>346</v>
      </c>
      <c r="C334" s="12">
        <v>124721.82199999997</v>
      </c>
      <c r="D334" s="12">
        <v>1518.8411073653999</v>
      </c>
      <c r="E334" s="12">
        <v>379.71027684134998</v>
      </c>
      <c r="F334" s="12">
        <v>122823.27061579323</v>
      </c>
      <c r="G334" s="12">
        <v>12355.178</v>
      </c>
      <c r="H334" s="12">
        <v>3429</v>
      </c>
      <c r="I334" s="13">
        <v>154089.41094072198</v>
      </c>
      <c r="J334" s="12">
        <v>3949</v>
      </c>
      <c r="K334" s="12">
        <f t="shared" si="20"/>
        <v>31102.372908532092</v>
      </c>
      <c r="L334" s="26">
        <f t="shared" si="21"/>
        <v>0.9904853449880211</v>
      </c>
      <c r="M334" s="12">
        <f t="shared" si="22"/>
        <v>868.32109394783492</v>
      </c>
      <c r="N334" s="26">
        <f t="shared" si="23"/>
        <v>0.25870331433752364</v>
      </c>
    </row>
    <row r="335" spans="1:14" x14ac:dyDescent="0.35">
      <c r="A335" s="10">
        <v>5522</v>
      </c>
      <c r="B335" s="11" t="s">
        <v>347</v>
      </c>
      <c r="C335" s="12">
        <v>55539.999999999993</v>
      </c>
      <c r="D335" s="12">
        <v>738.66772056900004</v>
      </c>
      <c r="E335" s="12">
        <v>184.66693014225001</v>
      </c>
      <c r="F335" s="12">
        <v>54616.665349288742</v>
      </c>
      <c r="G335" s="12">
        <v>0</v>
      </c>
      <c r="H335" s="12">
        <v>3725</v>
      </c>
      <c r="I335" s="13">
        <v>64676.084852693581</v>
      </c>
      <c r="J335" s="12">
        <v>2048</v>
      </c>
      <c r="K335" s="12">
        <f t="shared" si="20"/>
        <v>26668.293627582392</v>
      </c>
      <c r="L335" s="26">
        <f t="shared" si="21"/>
        <v>0.84927777348819822</v>
      </c>
      <c r="M335" s="12">
        <f t="shared" si="22"/>
        <v>1818.84765625</v>
      </c>
      <c r="N335" s="26">
        <f t="shared" si="23"/>
        <v>0.54189852144163164</v>
      </c>
    </row>
    <row r="336" spans="1:14" x14ac:dyDescent="0.35">
      <c r="A336" s="10">
        <v>5524</v>
      </c>
      <c r="B336" s="11" t="s">
        <v>348</v>
      </c>
      <c r="C336" s="12">
        <v>202675.85499999998</v>
      </c>
      <c r="D336" s="12">
        <v>3616.5063165111997</v>
      </c>
      <c r="E336" s="12">
        <v>904.12657912779991</v>
      </c>
      <c r="F336" s="12">
        <v>198155.22210436099</v>
      </c>
      <c r="G336" s="12">
        <v>4424.1450000000004</v>
      </c>
      <c r="H336" s="12">
        <v>10110</v>
      </c>
      <c r="I336" s="13">
        <v>236522.50895198376</v>
      </c>
      <c r="J336" s="12">
        <v>6782</v>
      </c>
      <c r="K336" s="12">
        <f t="shared" si="20"/>
        <v>29217.815114178855</v>
      </c>
      <c r="L336" s="26">
        <f t="shared" si="21"/>
        <v>0.93046976731556086</v>
      </c>
      <c r="M336" s="12">
        <f t="shared" si="22"/>
        <v>1490.7107048068417</v>
      </c>
      <c r="N336" s="26">
        <f t="shared" si="23"/>
        <v>0.44413501265825994</v>
      </c>
    </row>
    <row r="337" spans="1:14" x14ac:dyDescent="0.35">
      <c r="A337" s="10">
        <v>5526</v>
      </c>
      <c r="B337" s="11" t="s">
        <v>349</v>
      </c>
      <c r="C337" s="12">
        <v>97213.999999999971</v>
      </c>
      <c r="D337" s="12">
        <v>3310.980929199</v>
      </c>
      <c r="E337" s="12">
        <v>827.74523229975</v>
      </c>
      <c r="F337" s="12">
        <v>93075.27383850122</v>
      </c>
      <c r="G337" s="12">
        <v>0</v>
      </c>
      <c r="H337" s="12">
        <v>6504</v>
      </c>
      <c r="I337" s="13">
        <v>110335.10224791836</v>
      </c>
      <c r="J337" s="12">
        <v>3428</v>
      </c>
      <c r="K337" s="12">
        <f t="shared" si="20"/>
        <v>27151.480116248895</v>
      </c>
      <c r="L337" s="26">
        <f t="shared" si="21"/>
        <v>0.86466531762599952</v>
      </c>
      <c r="M337" s="12">
        <f t="shared" si="22"/>
        <v>1897.316219369895</v>
      </c>
      <c r="N337" s="26">
        <f t="shared" si="23"/>
        <v>0.56527705904933323</v>
      </c>
    </row>
    <row r="338" spans="1:14" x14ac:dyDescent="0.35">
      <c r="A338" s="10">
        <v>5528</v>
      </c>
      <c r="B338" s="11" t="s">
        <v>350</v>
      </c>
      <c r="C338" s="12">
        <v>27162.999999999993</v>
      </c>
      <c r="D338" s="12">
        <v>662.11135003900006</v>
      </c>
      <c r="E338" s="12">
        <v>165.52783750975001</v>
      </c>
      <c r="F338" s="12">
        <v>26335.360812451243</v>
      </c>
      <c r="G338" s="12">
        <v>0</v>
      </c>
      <c r="H338" s="12">
        <v>1391</v>
      </c>
      <c r="I338" s="13">
        <v>30882.010858801412</v>
      </c>
      <c r="J338" s="12">
        <v>1056</v>
      </c>
      <c r="K338" s="12">
        <f t="shared" si="20"/>
        <v>24938.788648154587</v>
      </c>
      <c r="L338" s="26">
        <f t="shared" si="21"/>
        <v>0.79420000365870969</v>
      </c>
      <c r="M338" s="12">
        <f t="shared" si="22"/>
        <v>1317.2348484848485</v>
      </c>
      <c r="N338" s="26">
        <f t="shared" si="23"/>
        <v>0.39245046957754581</v>
      </c>
    </row>
    <row r="339" spans="1:14" x14ac:dyDescent="0.35">
      <c r="A339" s="10">
        <v>5530</v>
      </c>
      <c r="B339" s="11" t="s">
        <v>351</v>
      </c>
      <c r="C339" s="12">
        <v>452582.2579999998</v>
      </c>
      <c r="D339" s="12">
        <v>36862.5524095582</v>
      </c>
      <c r="E339" s="12">
        <v>9215.6381023895501</v>
      </c>
      <c r="F339" s="12">
        <v>406504.06748805207</v>
      </c>
      <c r="G339" s="12">
        <v>324.74200000000002</v>
      </c>
      <c r="H339" s="12">
        <v>31629</v>
      </c>
      <c r="I339" s="13">
        <v>484627.90359665622</v>
      </c>
      <c r="J339" s="12">
        <v>14851</v>
      </c>
      <c r="K339" s="12">
        <f t="shared" si="20"/>
        <v>27372.168035017985</v>
      </c>
      <c r="L339" s="26">
        <f t="shared" si="21"/>
        <v>0.8716933392499292</v>
      </c>
      <c r="M339" s="12">
        <f t="shared" si="22"/>
        <v>2129.7555720153523</v>
      </c>
      <c r="N339" s="26">
        <f t="shared" si="23"/>
        <v>0.63452889610704355</v>
      </c>
    </row>
    <row r="340" spans="1:14" x14ac:dyDescent="0.35">
      <c r="A340" s="10">
        <v>5532</v>
      </c>
      <c r="B340" s="11" t="s">
        <v>352</v>
      </c>
      <c r="C340" s="12">
        <v>145251.99999999997</v>
      </c>
      <c r="D340" s="12">
        <v>3844.5982734906001</v>
      </c>
      <c r="E340" s="12">
        <v>961.14956837265004</v>
      </c>
      <c r="F340" s="12">
        <v>140446.25215813672</v>
      </c>
      <c r="G340" s="12">
        <v>0</v>
      </c>
      <c r="H340" s="12">
        <v>6563</v>
      </c>
      <c r="I340" s="13">
        <v>164052.10440017964</v>
      </c>
      <c r="J340" s="12">
        <v>5517</v>
      </c>
      <c r="K340" s="12">
        <f t="shared" si="20"/>
        <v>25456.996947278723</v>
      </c>
      <c r="L340" s="26">
        <f t="shared" si="21"/>
        <v>0.81070285144601861</v>
      </c>
      <c r="M340" s="12">
        <f t="shared" si="22"/>
        <v>1189.5957948160233</v>
      </c>
      <c r="N340" s="26">
        <f t="shared" si="23"/>
        <v>0.35442231794886514</v>
      </c>
    </row>
    <row r="341" spans="1:14" x14ac:dyDescent="0.35">
      <c r="A341" s="10">
        <v>5534</v>
      </c>
      <c r="B341" s="11" t="s">
        <v>353</v>
      </c>
      <c r="C341" s="12">
        <v>65066.999999999985</v>
      </c>
      <c r="D341" s="12">
        <v>439.30888874639993</v>
      </c>
      <c r="E341" s="12">
        <v>109.82722218659998</v>
      </c>
      <c r="F341" s="12">
        <v>64517.86388906699</v>
      </c>
      <c r="G341" s="12">
        <v>0</v>
      </c>
      <c r="H341" s="12">
        <v>4536</v>
      </c>
      <c r="I341" s="13">
        <v>76502.692465028798</v>
      </c>
      <c r="J341" s="12">
        <v>2171</v>
      </c>
      <c r="K341" s="12">
        <f t="shared" si="20"/>
        <v>29718.039561983871</v>
      </c>
      <c r="L341" s="26">
        <f t="shared" si="21"/>
        <v>0.94639990184943357</v>
      </c>
      <c r="M341" s="12">
        <f t="shared" si="22"/>
        <v>2089.3597420543529</v>
      </c>
      <c r="N341" s="26">
        <f t="shared" si="23"/>
        <v>0.62249356128774058</v>
      </c>
    </row>
    <row r="342" spans="1:14" x14ac:dyDescent="0.35">
      <c r="A342" s="10">
        <v>5536</v>
      </c>
      <c r="B342" s="11" t="s">
        <v>354</v>
      </c>
      <c r="C342" s="12">
        <v>70678.999999999985</v>
      </c>
      <c r="D342" s="12">
        <v>2184.9206982057999</v>
      </c>
      <c r="E342" s="12">
        <v>546.23017455144998</v>
      </c>
      <c r="F342" s="12">
        <v>67947.849127242735</v>
      </c>
      <c r="G342" s="12">
        <v>0</v>
      </c>
      <c r="H342" s="12">
        <v>4314</v>
      </c>
      <c r="I342" s="13">
        <v>80222.469550807553</v>
      </c>
      <c r="J342" s="12">
        <v>2714</v>
      </c>
      <c r="K342" s="12">
        <f t="shared" si="20"/>
        <v>25036.053473560329</v>
      </c>
      <c r="L342" s="26">
        <f t="shared" si="21"/>
        <v>0.79729749671592842</v>
      </c>
      <c r="M342" s="12">
        <f t="shared" si="22"/>
        <v>1589.5357406042742</v>
      </c>
      <c r="N342" s="26">
        <f t="shared" si="23"/>
        <v>0.47357845757571826</v>
      </c>
    </row>
    <row r="343" spans="1:14" x14ac:dyDescent="0.35">
      <c r="A343" s="10">
        <v>5538</v>
      </c>
      <c r="B343" s="11" t="s">
        <v>355</v>
      </c>
      <c r="C343" s="12">
        <v>46197.774999999987</v>
      </c>
      <c r="D343" s="12">
        <v>298.6840577282</v>
      </c>
      <c r="E343" s="12">
        <v>74.671014432050001</v>
      </c>
      <c r="F343" s="12">
        <v>45824.419927839735</v>
      </c>
      <c r="G343" s="12">
        <v>4240.2250000000004</v>
      </c>
      <c r="H343" s="12">
        <v>2334</v>
      </c>
      <c r="I343" s="13">
        <v>57911.17968667471</v>
      </c>
      <c r="J343" s="12">
        <v>1836</v>
      </c>
      <c r="K343" s="12">
        <f t="shared" si="20"/>
        <v>24958.834383354973</v>
      </c>
      <c r="L343" s="26">
        <f t="shared" si="21"/>
        <v>0.7948383796116919</v>
      </c>
      <c r="M343" s="12">
        <f t="shared" si="22"/>
        <v>1271.2418300653594</v>
      </c>
      <c r="N343" s="26">
        <f t="shared" si="23"/>
        <v>0.37874753596872185</v>
      </c>
    </row>
    <row r="344" spans="1:14" x14ac:dyDescent="0.35">
      <c r="A344" s="10">
        <v>5540</v>
      </c>
      <c r="B344" s="11" t="s">
        <v>356</v>
      </c>
      <c r="C344" s="12">
        <v>47701.166999999994</v>
      </c>
      <c r="D344" s="12">
        <v>182.38616875260001</v>
      </c>
      <c r="E344" s="12">
        <v>45.596542188150003</v>
      </c>
      <c r="F344" s="12">
        <v>47473.184289059245</v>
      </c>
      <c r="G344" s="12">
        <v>3429.8330000000001</v>
      </c>
      <c r="H344" s="12">
        <v>2159</v>
      </c>
      <c r="I344" s="13">
        <v>58837.637608954239</v>
      </c>
      <c r="J344" s="12">
        <v>2000</v>
      </c>
      <c r="K344" s="12">
        <f t="shared" si="20"/>
        <v>23736.592144529623</v>
      </c>
      <c r="L344" s="26">
        <f t="shared" si="21"/>
        <v>0.75591488560234066</v>
      </c>
      <c r="M344" s="12">
        <f t="shared" si="22"/>
        <v>1079.5</v>
      </c>
      <c r="N344" s="26">
        <f t="shared" si="23"/>
        <v>0.32162091854483288</v>
      </c>
    </row>
    <row r="345" spans="1:14" x14ac:dyDescent="0.35">
      <c r="A345" s="10">
        <v>5542</v>
      </c>
      <c r="B345" s="11" t="s">
        <v>357</v>
      </c>
      <c r="C345" s="12">
        <v>75574.999999999985</v>
      </c>
      <c r="D345" s="12">
        <v>2593.3004688211995</v>
      </c>
      <c r="E345" s="12">
        <v>648.32511720529988</v>
      </c>
      <c r="F345" s="12">
        <v>72333.374413973492</v>
      </c>
      <c r="G345" s="12">
        <v>0</v>
      </c>
      <c r="H345" s="12">
        <v>4491</v>
      </c>
      <c r="I345" s="13">
        <v>85324.152431693554</v>
      </c>
      <c r="J345" s="12">
        <v>2790</v>
      </c>
      <c r="K345" s="12">
        <f t="shared" si="20"/>
        <v>25925.940650169712</v>
      </c>
      <c r="L345" s="26">
        <f t="shared" si="21"/>
        <v>0.82563682020473428</v>
      </c>
      <c r="M345" s="12">
        <f t="shared" si="22"/>
        <v>1609.6774193548388</v>
      </c>
      <c r="N345" s="26">
        <f t="shared" si="23"/>
        <v>0.47957937023972153</v>
      </c>
    </row>
    <row r="346" spans="1:14" x14ac:dyDescent="0.35">
      <c r="A346" s="10">
        <v>5544</v>
      </c>
      <c r="B346" s="11" t="s">
        <v>358</v>
      </c>
      <c r="C346" s="12">
        <v>129619.14199999998</v>
      </c>
      <c r="D346" s="12">
        <v>2737.7716491083997</v>
      </c>
      <c r="E346" s="12">
        <v>684.44291227709994</v>
      </c>
      <c r="F346" s="12">
        <v>126196.92743861448</v>
      </c>
      <c r="G346" s="12">
        <v>132.858</v>
      </c>
      <c r="H346" s="12">
        <v>7436</v>
      </c>
      <c r="I346" s="13">
        <v>148694.79622708485</v>
      </c>
      <c r="J346" s="12">
        <v>4772</v>
      </c>
      <c r="K346" s="12">
        <f t="shared" si="20"/>
        <v>26445.2907457281</v>
      </c>
      <c r="L346" s="26">
        <f t="shared" si="21"/>
        <v>0.84217602961108784</v>
      </c>
      <c r="M346" s="12">
        <f t="shared" si="22"/>
        <v>1558.2564962279966</v>
      </c>
      <c r="N346" s="26">
        <f t="shared" si="23"/>
        <v>0.46425927340926459</v>
      </c>
    </row>
    <row r="347" spans="1:14" x14ac:dyDescent="0.35">
      <c r="A347" s="10">
        <v>5546</v>
      </c>
      <c r="B347" s="11" t="s">
        <v>359</v>
      </c>
      <c r="C347" s="12">
        <v>27519.152999999988</v>
      </c>
      <c r="D347" s="12">
        <v>203.67806572039999</v>
      </c>
      <c r="E347" s="12">
        <v>50.919516430099996</v>
      </c>
      <c r="F347" s="12">
        <v>27264.555417849486</v>
      </c>
      <c r="G347" s="12">
        <v>2838.8470000000002</v>
      </c>
      <c r="H347" s="12">
        <v>1394</v>
      </c>
      <c r="I347" s="13">
        <v>34775.913469448591</v>
      </c>
      <c r="J347" s="12">
        <v>1118</v>
      </c>
      <c r="K347" s="12">
        <f t="shared" si="20"/>
        <v>24386.90108931081</v>
      </c>
      <c r="L347" s="26">
        <f t="shared" si="21"/>
        <v>0.77662460705718483</v>
      </c>
      <c r="M347" s="12">
        <f t="shared" si="22"/>
        <v>1246.8694096601073</v>
      </c>
      <c r="N347" s="26">
        <f t="shared" si="23"/>
        <v>0.37148613695260507</v>
      </c>
    </row>
    <row r="348" spans="1:14" x14ac:dyDescent="0.35">
      <c r="A348" s="10">
        <v>5601</v>
      </c>
      <c r="B348" s="11" t="s">
        <v>337</v>
      </c>
      <c r="C348" s="12">
        <v>660491.65699999989</v>
      </c>
      <c r="D348" s="12">
        <v>33573.145882691599</v>
      </c>
      <c r="E348" s="12">
        <v>8393.2864706728997</v>
      </c>
      <c r="F348" s="12">
        <v>618525.22464663535</v>
      </c>
      <c r="G348" s="12">
        <v>7086.3429999999998</v>
      </c>
      <c r="H348" s="12">
        <v>37277</v>
      </c>
      <c r="I348" s="13">
        <v>735851.89262739092</v>
      </c>
      <c r="J348" s="12">
        <v>21317</v>
      </c>
      <c r="K348" s="12">
        <f t="shared" si="20"/>
        <v>29015.584962547979</v>
      </c>
      <c r="L348" s="26">
        <f t="shared" si="21"/>
        <v>0.92402955125570718</v>
      </c>
      <c r="M348" s="12">
        <f t="shared" si="22"/>
        <v>1748.6982220762773</v>
      </c>
      <c r="N348" s="26">
        <f t="shared" si="23"/>
        <v>0.52099854417960945</v>
      </c>
    </row>
    <row r="349" spans="1:14" x14ac:dyDescent="0.35">
      <c r="A349" s="10">
        <v>5603</v>
      </c>
      <c r="B349" s="11" t="s">
        <v>340</v>
      </c>
      <c r="C349" s="12">
        <v>390056.52299999993</v>
      </c>
      <c r="D349" s="12">
        <v>6664.2950227227993</v>
      </c>
      <c r="E349" s="12">
        <v>1666.0737556806998</v>
      </c>
      <c r="F349" s="12">
        <v>381726.15422159643</v>
      </c>
      <c r="G349" s="12">
        <v>587.47699999999998</v>
      </c>
      <c r="H349" s="12">
        <v>11960</v>
      </c>
      <c r="I349" s="13">
        <v>442064.76294471772</v>
      </c>
      <c r="J349" s="12">
        <v>11310</v>
      </c>
      <c r="K349" s="12">
        <f t="shared" si="20"/>
        <v>33751.207269814004</v>
      </c>
      <c r="L349" s="26">
        <f t="shared" si="21"/>
        <v>1.0748400539957932</v>
      </c>
      <c r="M349" s="12">
        <f t="shared" si="22"/>
        <v>1057.471264367816</v>
      </c>
      <c r="N349" s="26">
        <f t="shared" si="23"/>
        <v>0.31505778543839069</v>
      </c>
    </row>
    <row r="350" spans="1:14" x14ac:dyDescent="0.35">
      <c r="A350" s="10">
        <v>5605</v>
      </c>
      <c r="B350" s="11" t="s">
        <v>373</v>
      </c>
      <c r="C350" s="12">
        <v>292529.00899999996</v>
      </c>
      <c r="D350" s="12">
        <v>5747.2941256202002</v>
      </c>
      <c r="E350" s="12">
        <v>1436.8235314050501</v>
      </c>
      <c r="F350" s="12">
        <v>285344.89134297468</v>
      </c>
      <c r="G350" s="12">
        <v>4665.991</v>
      </c>
      <c r="H350" s="12">
        <v>9560</v>
      </c>
      <c r="I350" s="13">
        <v>335140.38905624964</v>
      </c>
      <c r="J350" s="12">
        <v>9850</v>
      </c>
      <c r="K350" s="12">
        <f t="shared" si="20"/>
        <v>28969.024501824839</v>
      </c>
      <c r="L350" s="26">
        <f t="shared" si="21"/>
        <v>0.9225467880550412</v>
      </c>
      <c r="M350" s="12">
        <f t="shared" si="22"/>
        <v>970.5583756345178</v>
      </c>
      <c r="N350" s="26">
        <f t="shared" si="23"/>
        <v>0.28916338700597921</v>
      </c>
    </row>
    <row r="351" spans="1:14" x14ac:dyDescent="0.35">
      <c r="A351" s="10">
        <v>5607</v>
      </c>
      <c r="B351" s="11" t="s">
        <v>339</v>
      </c>
      <c r="C351" s="12">
        <v>169411.99999999997</v>
      </c>
      <c r="D351" s="12">
        <v>3525.9225315784001</v>
      </c>
      <c r="E351" s="12">
        <v>881.48063289460003</v>
      </c>
      <c r="F351" s="12">
        <v>165004.59683552696</v>
      </c>
      <c r="G351" s="12">
        <v>0</v>
      </c>
      <c r="H351" s="12">
        <v>6164</v>
      </c>
      <c r="I351" s="13">
        <v>191578.20219530864</v>
      </c>
      <c r="J351" s="12">
        <v>5593</v>
      </c>
      <c r="K351" s="12">
        <f t="shared" si="20"/>
        <v>29501.984057844973</v>
      </c>
      <c r="L351" s="26">
        <f t="shared" si="21"/>
        <v>0.93951940397928968</v>
      </c>
      <c r="M351" s="12">
        <f t="shared" si="22"/>
        <v>1102.0919005900232</v>
      </c>
      <c r="N351" s="26">
        <f t="shared" si="23"/>
        <v>0.32835183824787761</v>
      </c>
    </row>
    <row r="352" spans="1:14" x14ac:dyDescent="0.35">
      <c r="A352" s="10">
        <v>5610</v>
      </c>
      <c r="B352" s="11" t="s">
        <v>366</v>
      </c>
      <c r="C352" s="12">
        <v>68724</v>
      </c>
      <c r="D352" s="12">
        <v>387.95818663</v>
      </c>
      <c r="E352" s="12">
        <v>96.9895466575</v>
      </c>
      <c r="F352" s="12">
        <v>68239.052266712504</v>
      </c>
      <c r="G352" s="12">
        <v>0</v>
      </c>
      <c r="H352" s="12">
        <v>1972</v>
      </c>
      <c r="I352" s="13">
        <v>78795.911521295478</v>
      </c>
      <c r="J352" s="12">
        <v>2543</v>
      </c>
      <c r="K352" s="12">
        <f t="shared" si="20"/>
        <v>26834.074819784702</v>
      </c>
      <c r="L352" s="26">
        <f t="shared" si="21"/>
        <v>0.85455723695016406</v>
      </c>
      <c r="M352" s="12">
        <f t="shared" si="22"/>
        <v>775.46205269366885</v>
      </c>
      <c r="N352" s="26">
        <f t="shared" si="23"/>
        <v>0.23103734847985119</v>
      </c>
    </row>
    <row r="353" spans="1:14" x14ac:dyDescent="0.35">
      <c r="A353" s="10">
        <v>5612</v>
      </c>
      <c r="B353" s="11" t="s">
        <v>360</v>
      </c>
      <c r="C353" s="12">
        <v>59863.607999999978</v>
      </c>
      <c r="D353" s="12">
        <v>454.70748603979996</v>
      </c>
      <c r="E353" s="12">
        <v>113.67687150994999</v>
      </c>
      <c r="F353" s="12">
        <v>59295.223642450226</v>
      </c>
      <c r="G353" s="12">
        <v>1690.3920000000001</v>
      </c>
      <c r="H353" s="12">
        <v>2327</v>
      </c>
      <c r="I353" s="13">
        <v>70618.924998716495</v>
      </c>
      <c r="J353" s="12">
        <v>2847</v>
      </c>
      <c r="K353" s="12">
        <f t="shared" si="20"/>
        <v>20827.265065841315</v>
      </c>
      <c r="L353" s="26">
        <f t="shared" si="21"/>
        <v>0.66326453240607119</v>
      </c>
      <c r="M353" s="12">
        <f t="shared" si="22"/>
        <v>817.35159817351598</v>
      </c>
      <c r="N353" s="26">
        <f t="shared" si="23"/>
        <v>0.24351771355132315</v>
      </c>
    </row>
    <row r="354" spans="1:14" x14ac:dyDescent="0.35">
      <c r="A354" s="10">
        <v>5614</v>
      </c>
      <c r="B354" s="11" t="s">
        <v>361</v>
      </c>
      <c r="C354" s="12">
        <v>23013.999999999996</v>
      </c>
      <c r="D354" s="12">
        <v>2690.6245018534</v>
      </c>
      <c r="E354" s="12">
        <v>672.65612546335001</v>
      </c>
      <c r="F354" s="12">
        <v>19650.719372683248</v>
      </c>
      <c r="G354" s="12">
        <v>0</v>
      </c>
      <c r="H354" s="12">
        <v>1068</v>
      </c>
      <c r="I354" s="13">
        <v>23065.85979215012</v>
      </c>
      <c r="J354" s="12">
        <v>862</v>
      </c>
      <c r="K354" s="12">
        <f t="shared" si="20"/>
        <v>22796.658204968968</v>
      </c>
      <c r="L354" s="26">
        <f t="shared" si="21"/>
        <v>0.72598177422432442</v>
      </c>
      <c r="M354" s="12">
        <f t="shared" si="22"/>
        <v>1238.9791183294662</v>
      </c>
      <c r="N354" s="26">
        <f t="shared" si="23"/>
        <v>0.36913534237609086</v>
      </c>
    </row>
    <row r="355" spans="1:14" x14ac:dyDescent="0.35">
      <c r="A355" s="10">
        <v>5616</v>
      </c>
      <c r="B355" s="11" t="s">
        <v>362</v>
      </c>
      <c r="C355" s="12">
        <v>25886.999999999996</v>
      </c>
      <c r="D355" s="12">
        <v>173.90458702019998</v>
      </c>
      <c r="E355" s="12">
        <v>43.476146755049996</v>
      </c>
      <c r="F355" s="12">
        <v>25669.619266224749</v>
      </c>
      <c r="G355" s="12">
        <v>0</v>
      </c>
      <c r="H355" s="12">
        <v>536</v>
      </c>
      <c r="I355" s="13">
        <v>29486.455537788719</v>
      </c>
      <c r="J355" s="12">
        <v>970</v>
      </c>
      <c r="K355" s="12">
        <f t="shared" si="20"/>
        <v>26463.525016726544</v>
      </c>
      <c r="L355" s="26">
        <f t="shared" si="21"/>
        <v>0.8427567177230082</v>
      </c>
      <c r="M355" s="12">
        <f t="shared" si="22"/>
        <v>552.57731958762884</v>
      </c>
      <c r="N355" s="26">
        <f t="shared" si="23"/>
        <v>0.16463216775619718</v>
      </c>
    </row>
    <row r="356" spans="1:14" x14ac:dyDescent="0.35">
      <c r="A356" s="10">
        <v>5618</v>
      </c>
      <c r="B356" s="11" t="s">
        <v>363</v>
      </c>
      <c r="C356" s="12">
        <v>36252.999999999993</v>
      </c>
      <c r="D356" s="12">
        <v>2492.3380623409998</v>
      </c>
      <c r="E356" s="12">
        <v>623.08451558524996</v>
      </c>
      <c r="F356" s="12">
        <v>33137.577422073744</v>
      </c>
      <c r="G356" s="12">
        <v>0</v>
      </c>
      <c r="H356" s="12">
        <v>2112</v>
      </c>
      <c r="I356" s="13">
        <v>39129.878151393415</v>
      </c>
      <c r="J356" s="12">
        <v>1119</v>
      </c>
      <c r="K356" s="12">
        <f t="shared" si="20"/>
        <v>29613.563379869298</v>
      </c>
      <c r="L356" s="26">
        <f t="shared" si="21"/>
        <v>0.94307275611720565</v>
      </c>
      <c r="M356" s="12">
        <f t="shared" si="22"/>
        <v>1887.3994638069705</v>
      </c>
      <c r="N356" s="26">
        <f t="shared" si="23"/>
        <v>0.56232250969024811</v>
      </c>
    </row>
    <row r="357" spans="1:14" x14ac:dyDescent="0.35">
      <c r="A357" s="10">
        <v>5620</v>
      </c>
      <c r="B357" s="11" t="s">
        <v>364</v>
      </c>
      <c r="C357" s="12">
        <v>92693.999999999971</v>
      </c>
      <c r="D357" s="12">
        <v>2410.4687126631998</v>
      </c>
      <c r="E357" s="12">
        <v>602.61717816579994</v>
      </c>
      <c r="F357" s="12">
        <v>89680.914109170961</v>
      </c>
      <c r="G357" s="12">
        <v>0</v>
      </c>
      <c r="H357" s="12">
        <v>5200</v>
      </c>
      <c r="I357" s="13">
        <v>105511.18994189274</v>
      </c>
      <c r="J357" s="12">
        <v>2932</v>
      </c>
      <c r="K357" s="12">
        <f t="shared" si="20"/>
        <v>30586.942056333886</v>
      </c>
      <c r="L357" s="26">
        <f t="shared" si="21"/>
        <v>0.97407094770205194</v>
      </c>
      <c r="M357" s="12">
        <f t="shared" si="22"/>
        <v>1773.5334242837653</v>
      </c>
      <c r="N357" s="26">
        <f t="shared" si="23"/>
        <v>0.52839782212886277</v>
      </c>
    </row>
    <row r="358" spans="1:14" x14ac:dyDescent="0.35">
      <c r="A358" s="10">
        <v>5622</v>
      </c>
      <c r="B358" s="11" t="s">
        <v>365</v>
      </c>
      <c r="C358" s="12">
        <v>114415.99999999999</v>
      </c>
      <c r="D358" s="12">
        <v>2111.1740389217998</v>
      </c>
      <c r="E358" s="12">
        <v>527.79350973044995</v>
      </c>
      <c r="F358" s="12">
        <v>111777.03245134774</v>
      </c>
      <c r="G358" s="12">
        <v>0</v>
      </c>
      <c r="H358" s="12">
        <v>4059</v>
      </c>
      <c r="I358" s="13">
        <v>129691.01077820588</v>
      </c>
      <c r="J358" s="12">
        <v>3863</v>
      </c>
      <c r="K358" s="12">
        <f t="shared" si="20"/>
        <v>28935.291859007957</v>
      </c>
      <c r="L358" s="26">
        <f t="shared" si="21"/>
        <v>0.92147253920412253</v>
      </c>
      <c r="M358" s="12">
        <f t="shared" si="22"/>
        <v>1050.7377685736474</v>
      </c>
      <c r="N358" s="26">
        <f t="shared" si="23"/>
        <v>0.3130516408322413</v>
      </c>
    </row>
    <row r="359" spans="1:14" x14ac:dyDescent="0.35">
      <c r="A359" s="10">
        <v>5624</v>
      </c>
      <c r="B359" s="11" t="s">
        <v>367</v>
      </c>
      <c r="C359" s="12">
        <v>35803.795999999995</v>
      </c>
      <c r="D359" s="12">
        <v>922.30416259339995</v>
      </c>
      <c r="E359" s="12">
        <v>230.57604064834999</v>
      </c>
      <c r="F359" s="12">
        <v>34650.915796758243</v>
      </c>
      <c r="G359" s="12">
        <v>2316.2040000000002</v>
      </c>
      <c r="H359" s="12">
        <v>2334</v>
      </c>
      <c r="I359" s="13">
        <v>43327.240332165646</v>
      </c>
      <c r="J359" s="12">
        <v>1226</v>
      </c>
      <c r="K359" s="12">
        <f t="shared" si="20"/>
        <v>28263.389720031191</v>
      </c>
      <c r="L359" s="26">
        <f t="shared" si="21"/>
        <v>0.90007516145806543</v>
      </c>
      <c r="M359" s="12">
        <f t="shared" si="22"/>
        <v>1903.7520391517128</v>
      </c>
      <c r="N359" s="26">
        <f t="shared" si="23"/>
        <v>0.56719451552901567</v>
      </c>
    </row>
    <row r="360" spans="1:14" x14ac:dyDescent="0.35">
      <c r="A360" s="10">
        <v>5626</v>
      </c>
      <c r="B360" s="11" t="s">
        <v>368</v>
      </c>
      <c r="C360" s="12">
        <v>29067.999999999993</v>
      </c>
      <c r="D360" s="12">
        <v>76.997391653600005</v>
      </c>
      <c r="E360" s="12">
        <v>19.249347913400001</v>
      </c>
      <c r="F360" s="12">
        <v>28971.753260432994</v>
      </c>
      <c r="G360" s="12">
        <v>0</v>
      </c>
      <c r="H360" s="12">
        <v>1078</v>
      </c>
      <c r="I360" s="13">
        <v>33634.373294644109</v>
      </c>
      <c r="J360" s="12">
        <v>1054</v>
      </c>
      <c r="K360" s="12">
        <f t="shared" si="20"/>
        <v>27487.431935894678</v>
      </c>
      <c r="L360" s="26">
        <f t="shared" si="21"/>
        <v>0.87536403038852073</v>
      </c>
      <c r="M360" s="12">
        <f t="shared" si="22"/>
        <v>1022.7703984819734</v>
      </c>
      <c r="N360" s="26">
        <f t="shared" si="23"/>
        <v>0.30471918019475408</v>
      </c>
    </row>
    <row r="361" spans="1:14" x14ac:dyDescent="0.35">
      <c r="A361" s="10">
        <v>5628</v>
      </c>
      <c r="B361" s="11" t="s">
        <v>370</v>
      </c>
      <c r="C361" s="12">
        <v>81255.999999999971</v>
      </c>
      <c r="D361" s="12">
        <v>1881.4569497292002</v>
      </c>
      <c r="E361" s="12">
        <v>470.36423743230006</v>
      </c>
      <c r="F361" s="12">
        <v>78904.17881283848</v>
      </c>
      <c r="G361" s="12">
        <v>0</v>
      </c>
      <c r="H361" s="12">
        <v>3851</v>
      </c>
      <c r="I361" s="13">
        <v>92289.072685643303</v>
      </c>
      <c r="J361" s="12">
        <v>2804</v>
      </c>
      <c r="K361" s="12">
        <f t="shared" si="20"/>
        <v>28139.864055933838</v>
      </c>
      <c r="L361" s="26">
        <f t="shared" si="21"/>
        <v>0.89614136642647235</v>
      </c>
      <c r="M361" s="12">
        <f t="shared" si="22"/>
        <v>1373.3951497860201</v>
      </c>
      <c r="N361" s="26">
        <f t="shared" si="23"/>
        <v>0.40918259342213809</v>
      </c>
    </row>
    <row r="362" spans="1:14" x14ac:dyDescent="0.35">
      <c r="A362" s="10">
        <v>5630</v>
      </c>
      <c r="B362" s="11" t="s">
        <v>369</v>
      </c>
      <c r="C362" s="12">
        <v>27599.999999999996</v>
      </c>
      <c r="D362" s="12">
        <v>1418.2027055239998</v>
      </c>
      <c r="E362" s="12">
        <v>354.55067638099996</v>
      </c>
      <c r="F362" s="12">
        <v>25827.246618094996</v>
      </c>
      <c r="G362" s="12">
        <v>0</v>
      </c>
      <c r="H362" s="12">
        <v>1071</v>
      </c>
      <c r="I362" s="13">
        <v>30066.302098160839</v>
      </c>
      <c r="J362" s="12">
        <v>908</v>
      </c>
      <c r="K362" s="12">
        <f t="shared" si="20"/>
        <v>28444.104204950436</v>
      </c>
      <c r="L362" s="26">
        <f t="shared" si="21"/>
        <v>0.90583019016490951</v>
      </c>
      <c r="M362" s="12">
        <f t="shared" si="22"/>
        <v>1179.5154185022027</v>
      </c>
      <c r="N362" s="26">
        <f t="shared" si="23"/>
        <v>0.35141902022831994</v>
      </c>
    </row>
    <row r="363" spans="1:14" x14ac:dyDescent="0.35">
      <c r="A363" s="10">
        <v>5632</v>
      </c>
      <c r="B363" s="11" t="s">
        <v>372</v>
      </c>
      <c r="C363" s="12">
        <v>62826</v>
      </c>
      <c r="D363" s="12">
        <v>878.20441296299987</v>
      </c>
      <c r="E363" s="12">
        <v>219.55110324074997</v>
      </c>
      <c r="F363" s="12">
        <v>61728.244483796247</v>
      </c>
      <c r="G363" s="12">
        <v>0</v>
      </c>
      <c r="H363" s="12">
        <v>3238</v>
      </c>
      <c r="I363" s="13">
        <v>72368.46924905559</v>
      </c>
      <c r="J363" s="12">
        <v>2117</v>
      </c>
      <c r="K363" s="12">
        <f t="shared" si="20"/>
        <v>29158.358282378955</v>
      </c>
      <c r="L363" s="26">
        <f t="shared" si="21"/>
        <v>0.92857630662269319</v>
      </c>
      <c r="M363" s="12">
        <f t="shared" si="22"/>
        <v>1529.5229097779877</v>
      </c>
      <c r="N363" s="26">
        <f t="shared" si="23"/>
        <v>0.45569853003998323</v>
      </c>
    </row>
    <row r="364" spans="1:14" x14ac:dyDescent="0.35">
      <c r="A364" s="10">
        <v>5634</v>
      </c>
      <c r="B364" s="11" t="s">
        <v>338</v>
      </c>
      <c r="C364" s="12">
        <v>52009.999999999993</v>
      </c>
      <c r="D364" s="12">
        <v>711.7728347374001</v>
      </c>
      <c r="E364" s="12">
        <v>177.94320868435003</v>
      </c>
      <c r="F364" s="12">
        <v>51120.283956578241</v>
      </c>
      <c r="G364" s="12">
        <v>0</v>
      </c>
      <c r="H364" s="12">
        <v>1894</v>
      </c>
      <c r="I364" s="13">
        <v>59341.328914300444</v>
      </c>
      <c r="J364" s="12">
        <v>1933</v>
      </c>
      <c r="K364" s="12">
        <f t="shared" si="20"/>
        <v>26446.085854411918</v>
      </c>
      <c r="L364" s="26">
        <f t="shared" si="21"/>
        <v>0.84220135062120216</v>
      </c>
      <c r="M364" s="12">
        <f t="shared" si="22"/>
        <v>979.82410760475943</v>
      </c>
      <c r="N364" s="26">
        <f t="shared" si="23"/>
        <v>0.29192397359908651</v>
      </c>
    </row>
    <row r="365" spans="1:14" x14ac:dyDescent="0.35">
      <c r="A365" s="10">
        <v>5636</v>
      </c>
      <c r="B365" s="11" t="s">
        <v>371</v>
      </c>
      <c r="C365" s="12">
        <v>24219.999999999996</v>
      </c>
      <c r="D365" s="12">
        <v>3180.4602921372002</v>
      </c>
      <c r="E365" s="12">
        <v>795.11507303430005</v>
      </c>
      <c r="F365" s="12">
        <v>20244.424634828498</v>
      </c>
      <c r="G365" s="12">
        <v>0</v>
      </c>
      <c r="H365" s="12">
        <v>1298</v>
      </c>
      <c r="I365" s="13">
        <v>23911.045823069744</v>
      </c>
      <c r="J365" s="12">
        <v>864</v>
      </c>
      <c r="K365" s="12">
        <f t="shared" si="20"/>
        <v>23431.047031051501</v>
      </c>
      <c r="L365" s="26">
        <f t="shared" si="21"/>
        <v>0.74618450400017799</v>
      </c>
      <c r="M365" s="12">
        <f t="shared" si="22"/>
        <v>1502.3148148148148</v>
      </c>
      <c r="N365" s="26">
        <f t="shared" si="23"/>
        <v>0.44759228409842633</v>
      </c>
    </row>
    <row r="366" spans="1:14" x14ac:dyDescent="0.35">
      <c r="A366" s="10"/>
      <c r="B366" s="11"/>
      <c r="C366" s="11"/>
      <c r="D366" s="11"/>
      <c r="E366" s="11"/>
      <c r="F366" s="11"/>
      <c r="G366" s="11"/>
      <c r="H366" s="11"/>
      <c r="I366" s="11"/>
      <c r="J366" s="12"/>
      <c r="K366" s="12"/>
      <c r="M366" s="12"/>
    </row>
    <row r="367" spans="1:14" ht="15" thickBot="1" x14ac:dyDescent="0.4">
      <c r="A367" s="17" t="s">
        <v>374</v>
      </c>
      <c r="B367" s="17"/>
      <c r="C367" s="18">
        <v>190683667.74999988</v>
      </c>
      <c r="D367" s="18">
        <v>14658632.776191745</v>
      </c>
      <c r="E367" s="18">
        <v>3664658.1940479362</v>
      </c>
      <c r="F367" s="18">
        <v>172360376.77976021</v>
      </c>
      <c r="G367" s="18">
        <v>1395743.2500000009</v>
      </c>
      <c r="H367" s="18">
        <v>18423423</v>
      </c>
      <c r="I367" s="18">
        <v>210502834.00000003</v>
      </c>
      <c r="J367" s="18">
        <v>5488984</v>
      </c>
      <c r="K367" s="18">
        <f t="shared" ref="K367" si="24">+F367*1000/J367</f>
        <v>31401.143960295791</v>
      </c>
      <c r="L367" s="25">
        <f>+K367/$K$367</f>
        <v>1</v>
      </c>
      <c r="M367" s="18">
        <f t="shared" ref="M367" si="25">+H367*1000/J367</f>
        <v>3356.4359087219054</v>
      </c>
      <c r="N367" s="25">
        <f>+M367/$M$367</f>
        <v>1</v>
      </c>
    </row>
    <row r="368" spans="1:14" ht="15" thickTop="1" x14ac:dyDescent="0.35">
      <c r="A368" s="3"/>
      <c r="B368" s="3"/>
      <c r="C368" s="3"/>
      <c r="D368" s="3"/>
      <c r="E368" s="3"/>
      <c r="F368" s="3"/>
      <c r="G368" s="3"/>
      <c r="H368" s="4">
        <v>210502833.99999988</v>
      </c>
      <c r="I368" s="3"/>
      <c r="J368" s="4"/>
      <c r="M368" s="4"/>
    </row>
    <row r="369" spans="1:13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M369" s="3"/>
    </row>
    <row r="370" spans="1:13" x14ac:dyDescent="0.35">
      <c r="A370" s="3"/>
      <c r="B370" s="19" t="s">
        <v>375</v>
      </c>
      <c r="C370" s="19"/>
      <c r="D370" s="19"/>
      <c r="E370" s="19"/>
      <c r="F370" s="19"/>
      <c r="G370" s="19"/>
      <c r="H370" s="19"/>
      <c r="I370" s="19"/>
      <c r="J370" s="3"/>
      <c r="M370" s="3"/>
    </row>
    <row r="372" spans="1:13" x14ac:dyDescent="0.35">
      <c r="D372">
        <f>D367*1000/J367</f>
        <v>2670.5548378701315</v>
      </c>
      <c r="H372">
        <f>H367*1000/J367</f>
        <v>3356.4359087219054</v>
      </c>
    </row>
    <row r="373" spans="1:13" x14ac:dyDescent="0.35">
      <c r="H373">
        <f>H325*1000/J325</f>
        <v>5378.7664307381192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623D-A03D-4BEF-AC7E-D6B8A80B7A49}">
  <dimension ref="A1:I370"/>
  <sheetViews>
    <sheetView workbookViewId="0">
      <pane ySplit="8" topLeftCell="A131" activePane="bottomLeft" state="frozen"/>
      <selection activeCell="H366" sqref="H366"/>
      <selection pane="bottomLeft" activeCell="H366" sqref="H366"/>
    </sheetView>
  </sheetViews>
  <sheetFormatPr baseColWidth="10" defaultColWidth="10.7265625" defaultRowHeight="14.5" x14ac:dyDescent="0.35"/>
  <cols>
    <col min="1" max="1" width="8.453125" customWidth="1"/>
    <col min="2" max="5" width="12.54296875" customWidth="1"/>
    <col min="6" max="6" width="20" customWidth="1"/>
    <col min="7" max="7" width="19.54296875" customWidth="1"/>
    <col min="8" max="8" width="19.36328125" customWidth="1"/>
    <col min="9" max="9" width="22.90625" customWidth="1"/>
  </cols>
  <sheetData>
    <row r="1" spans="1:9" ht="18" x14ac:dyDescent="0.4">
      <c r="A1" s="1" t="s">
        <v>382</v>
      </c>
      <c r="G1" s="3"/>
    </row>
    <row r="2" spans="1:9" x14ac:dyDescent="0.35">
      <c r="A2" s="2"/>
      <c r="B2" s="3"/>
      <c r="C2" s="4">
        <f>+'Skatt 2023'!F367+'Skatt 2023'!E367+'Skatt 2023'!D367+'Skatt 2023'!H367*0.25</f>
        <v>195289523.49999988</v>
      </c>
      <c r="D2" s="4">
        <f>+'Skatt 2023'!G367</f>
        <v>1395743.2500000009</v>
      </c>
      <c r="E2" s="4">
        <f>+'Skatt 2023'!H367*0.75</f>
        <v>13817567.25</v>
      </c>
      <c r="F2" s="4">
        <f>+C2+D2+E2</f>
        <v>210502833.99999988</v>
      </c>
      <c r="G2" s="3"/>
    </row>
    <row r="3" spans="1:9" x14ac:dyDescent="0.35">
      <c r="C3" s="4">
        <f>+C2*1000/$G$367</f>
        <v>35578.446484813925</v>
      </c>
      <c r="D3" s="4">
        <f t="shared" ref="D3:F3" si="0">+D2*1000/$G$367</f>
        <v>254.28080132862493</v>
      </c>
      <c r="E3" s="4">
        <f t="shared" si="0"/>
        <v>2517.3269315414291</v>
      </c>
      <c r="F3" s="4">
        <f t="shared" si="0"/>
        <v>38350.054217683981</v>
      </c>
      <c r="G3" s="3"/>
    </row>
    <row r="4" spans="1:9" x14ac:dyDescent="0.35">
      <c r="A4" s="3"/>
      <c r="B4" s="3"/>
      <c r="C4" s="3"/>
      <c r="D4" s="4"/>
      <c r="E4" s="3"/>
      <c r="F4" s="3"/>
      <c r="G4" s="3"/>
    </row>
    <row r="5" spans="1:9" x14ac:dyDescent="0.35">
      <c r="A5" s="6" t="s">
        <v>1</v>
      </c>
      <c r="B5" s="6" t="s">
        <v>2</v>
      </c>
      <c r="C5" s="6" t="s">
        <v>5</v>
      </c>
      <c r="D5" s="6" t="s">
        <v>6</v>
      </c>
      <c r="E5" s="6" t="s">
        <v>7</v>
      </c>
      <c r="F5" s="6" t="s">
        <v>8</v>
      </c>
      <c r="G5" s="20" t="s">
        <v>376</v>
      </c>
      <c r="H5" s="6" t="s">
        <v>383</v>
      </c>
      <c r="I5" s="6" t="s">
        <v>383</v>
      </c>
    </row>
    <row r="6" spans="1:9" x14ac:dyDescent="0.35">
      <c r="A6" s="7"/>
      <c r="B6" s="7"/>
      <c r="C6" s="8" t="s">
        <v>12</v>
      </c>
      <c r="D6" s="8" t="s">
        <v>13</v>
      </c>
      <c r="E6" s="7" t="s">
        <v>14</v>
      </c>
      <c r="F6" s="7" t="s">
        <v>15</v>
      </c>
      <c r="G6" s="21">
        <v>44927</v>
      </c>
      <c r="H6" s="7" t="s">
        <v>379</v>
      </c>
      <c r="I6" s="7" t="s">
        <v>378</v>
      </c>
    </row>
    <row r="7" spans="1:9" x14ac:dyDescent="0.35">
      <c r="A7" s="7"/>
      <c r="B7" s="7"/>
      <c r="C7" s="7"/>
      <c r="D7" s="7"/>
      <c r="E7" s="7"/>
      <c r="F7" s="7" t="s">
        <v>18</v>
      </c>
      <c r="G7" s="22"/>
      <c r="H7" s="7"/>
      <c r="I7" s="7" t="s">
        <v>380</v>
      </c>
    </row>
    <row r="8" spans="1:9" x14ac:dyDescent="0.35">
      <c r="A8" s="9"/>
      <c r="B8" s="9"/>
      <c r="C8" s="9"/>
      <c r="D8" s="9"/>
      <c r="E8" s="9"/>
      <c r="F8" s="9" t="s">
        <v>19</v>
      </c>
      <c r="G8" s="23"/>
      <c r="H8" s="9"/>
      <c r="I8" s="9"/>
    </row>
    <row r="9" spans="1:9" x14ac:dyDescent="0.35">
      <c r="E9" s="5"/>
    </row>
    <row r="10" spans="1:9" x14ac:dyDescent="0.35">
      <c r="A10" s="10">
        <v>301</v>
      </c>
      <c r="B10" s="11" t="s">
        <v>20</v>
      </c>
      <c r="C10" s="12">
        <f>+$C$3*'Skatt 2023'!L10*'Skatt 2023'!J10/1000</f>
        <v>32413561.129284997</v>
      </c>
      <c r="D10" s="12">
        <f>+'Skatt 2023'!G10</f>
        <v>0</v>
      </c>
      <c r="E10" s="12">
        <f>+$E$3*'Skatt 2023'!N10*'Skatt 2023'!J10/1000</f>
        <v>4077244.4999999995</v>
      </c>
      <c r="F10" s="13">
        <f>+C10+D10+E10</f>
        <v>36490805.629284993</v>
      </c>
      <c r="G10" s="12">
        <f>+'Skatt 2023'!J10</f>
        <v>709037</v>
      </c>
      <c r="H10" s="12">
        <f>+(C10+E10)*1000/G10</f>
        <v>51465.305236941087</v>
      </c>
      <c r="I10" s="26">
        <f>+H10/H$367</f>
        <v>1.3509452787443827</v>
      </c>
    </row>
    <row r="11" spans="1:9" x14ac:dyDescent="0.35">
      <c r="A11" s="10">
        <v>1101</v>
      </c>
      <c r="B11" s="11" t="s">
        <v>21</v>
      </c>
      <c r="C11" s="12">
        <f>+$C$3*'Skatt 2023'!L11*'Skatt 2023'!J11/1000</f>
        <v>499748.74474348227</v>
      </c>
      <c r="D11" s="12">
        <f>+'Skatt 2023'!G11</f>
        <v>750.904</v>
      </c>
      <c r="E11" s="12">
        <f>+$E$3*'Skatt 2023'!N11*'Skatt 2023'!J11/1000</f>
        <v>41424</v>
      </c>
      <c r="F11" s="13">
        <f t="shared" ref="F11:F74" si="1">+C11+D11+E11</f>
        <v>541923.64874348231</v>
      </c>
      <c r="G11" s="12">
        <f>+'Skatt 2023'!J11</f>
        <v>15011</v>
      </c>
      <c r="H11" s="12">
        <f t="shared" ref="H11:H74" si="2">+(C11+E11)*1000/G11</f>
        <v>36051.74503653869</v>
      </c>
      <c r="I11" s="26">
        <f t="shared" ref="I11:I74" si="3">+H11/H$367</f>
        <v>0.94634500899936691</v>
      </c>
    </row>
    <row r="12" spans="1:9" x14ac:dyDescent="0.35">
      <c r="A12" s="10">
        <v>1103</v>
      </c>
      <c r="B12" s="11" t="s">
        <v>22</v>
      </c>
      <c r="C12" s="12">
        <f>+$C$3*'Skatt 2023'!L12*'Skatt 2023'!J12/1000</f>
        <v>6585939.594826743</v>
      </c>
      <c r="D12" s="12">
        <f>+'Skatt 2023'!G12</f>
        <v>0</v>
      </c>
      <c r="E12" s="12">
        <f>+$E$3*'Skatt 2023'!N12*'Skatt 2023'!J12/1000</f>
        <v>512112.74999999994</v>
      </c>
      <c r="F12" s="13">
        <f t="shared" si="1"/>
        <v>7098052.344826743</v>
      </c>
      <c r="G12" s="12">
        <f>+'Skatt 2023'!J12</f>
        <v>146011</v>
      </c>
      <c r="H12" s="12">
        <f t="shared" si="2"/>
        <v>48613.13424897263</v>
      </c>
      <c r="I12" s="26">
        <f t="shared" si="3"/>
        <v>1.2760768423749047</v>
      </c>
    </row>
    <row r="13" spans="1:9" x14ac:dyDescent="0.35">
      <c r="A13" s="10">
        <v>1106</v>
      </c>
      <c r="B13" s="11" t="s">
        <v>23</v>
      </c>
      <c r="C13" s="12">
        <f>+$C$3*'Skatt 2023'!L13*'Skatt 2023'!J13/1000</f>
        <v>1417633.4152412517</v>
      </c>
      <c r="D13" s="12">
        <f>+'Skatt 2023'!G13</f>
        <v>0</v>
      </c>
      <c r="E13" s="12">
        <f>+$E$3*'Skatt 2023'!N13*'Skatt 2023'!J13/1000</f>
        <v>63102</v>
      </c>
      <c r="F13" s="13">
        <f t="shared" si="1"/>
        <v>1480735.4152412517</v>
      </c>
      <c r="G13" s="12">
        <f>+'Skatt 2023'!J13</f>
        <v>37855</v>
      </c>
      <c r="H13" s="12">
        <f t="shared" si="2"/>
        <v>39115.97979768199</v>
      </c>
      <c r="I13" s="26">
        <f t="shared" si="3"/>
        <v>1.0267800411918817</v>
      </c>
    </row>
    <row r="14" spans="1:9" x14ac:dyDescent="0.35">
      <c r="A14" s="10">
        <v>1108</v>
      </c>
      <c r="B14" s="11" t="s">
        <v>24</v>
      </c>
      <c r="C14" s="12">
        <f>+$C$3*'Skatt 2023'!L14*'Skatt 2023'!J14/1000</f>
        <v>3080621.6082381196</v>
      </c>
      <c r="D14" s="12">
        <f>+'Skatt 2023'!G14</f>
        <v>19659.86</v>
      </c>
      <c r="E14" s="12">
        <f>+$E$3*'Skatt 2023'!N14*'Skatt 2023'!J14/1000</f>
        <v>137766</v>
      </c>
      <c r="F14" s="13">
        <f t="shared" si="1"/>
        <v>3238047.4682381195</v>
      </c>
      <c r="G14" s="12">
        <f>+'Skatt 2023'!J14</f>
        <v>82548</v>
      </c>
      <c r="H14" s="12">
        <f t="shared" si="2"/>
        <v>38988.074916874059</v>
      </c>
      <c r="I14" s="26">
        <f t="shared" si="3"/>
        <v>1.0234225852502465</v>
      </c>
    </row>
    <row r="15" spans="1:9" x14ac:dyDescent="0.35">
      <c r="A15" s="10">
        <v>1111</v>
      </c>
      <c r="B15" s="11" t="s">
        <v>25</v>
      </c>
      <c r="C15" s="12">
        <f>+$C$3*'Skatt 2023'!L15*'Skatt 2023'!J15/1000</f>
        <v>105628.38051584076</v>
      </c>
      <c r="D15" s="12">
        <f>+'Skatt 2023'!G15</f>
        <v>371.65699999999998</v>
      </c>
      <c r="E15" s="12">
        <f>+$E$3*'Skatt 2023'!N15*'Skatt 2023'!J15/1000</f>
        <v>4129.5</v>
      </c>
      <c r="F15" s="13">
        <f t="shared" si="1"/>
        <v>110129.53751584077</v>
      </c>
      <c r="G15" s="12">
        <f>+'Skatt 2023'!J15</f>
        <v>3324</v>
      </c>
      <c r="H15" s="12">
        <f t="shared" si="2"/>
        <v>33019.819649771591</v>
      </c>
      <c r="I15" s="26">
        <f t="shared" si="3"/>
        <v>0.86675808596644521</v>
      </c>
    </row>
    <row r="16" spans="1:9" x14ac:dyDescent="0.35">
      <c r="A16" s="10">
        <v>1112</v>
      </c>
      <c r="B16" s="11" t="s">
        <v>26</v>
      </c>
      <c r="C16" s="12">
        <f>+$C$3*'Skatt 2023'!L16*'Skatt 2023'!J16/1000</f>
        <v>91212.947124171158</v>
      </c>
      <c r="D16" s="12">
        <f>+'Skatt 2023'!G16</f>
        <v>1221.297</v>
      </c>
      <c r="E16" s="12">
        <f>+$E$3*'Skatt 2023'!N16*'Skatt 2023'!J16/1000</f>
        <v>5824.5</v>
      </c>
      <c r="F16" s="13">
        <f t="shared" si="1"/>
        <v>98258.744124171164</v>
      </c>
      <c r="G16" s="12">
        <f>+'Skatt 2023'!J16</f>
        <v>3206</v>
      </c>
      <c r="H16" s="12">
        <f t="shared" si="2"/>
        <v>30267.450756135731</v>
      </c>
      <c r="I16" s="26">
        <f t="shared" si="3"/>
        <v>0.79450941775974582</v>
      </c>
    </row>
    <row r="17" spans="1:9" x14ac:dyDescent="0.35">
      <c r="A17" s="10">
        <v>1114</v>
      </c>
      <c r="B17" s="11" t="s">
        <v>27</v>
      </c>
      <c r="C17" s="12">
        <f>+$C$3*'Skatt 2023'!L17*'Skatt 2023'!J17/1000</f>
        <v>94782.04287397326</v>
      </c>
      <c r="D17" s="12">
        <f>+'Skatt 2023'!G17</f>
        <v>0.42899999999999999</v>
      </c>
      <c r="E17" s="12">
        <f>+$E$3*'Skatt 2023'!N17*'Skatt 2023'!J17/1000</f>
        <v>5086.5</v>
      </c>
      <c r="F17" s="13">
        <f t="shared" si="1"/>
        <v>99868.971873973263</v>
      </c>
      <c r="G17" s="12">
        <f>+'Skatt 2023'!J17</f>
        <v>2848</v>
      </c>
      <c r="H17" s="12">
        <f t="shared" si="2"/>
        <v>35066.201851816455</v>
      </c>
      <c r="I17" s="26">
        <f t="shared" si="3"/>
        <v>0.92047486393232592</v>
      </c>
    </row>
    <row r="18" spans="1:9" x14ac:dyDescent="0.35">
      <c r="A18" s="10">
        <v>1119</v>
      </c>
      <c r="B18" s="11" t="s">
        <v>28</v>
      </c>
      <c r="C18" s="12">
        <f>+$C$3*'Skatt 2023'!L18*'Skatt 2023'!J18/1000</f>
        <v>603481.39648312156</v>
      </c>
      <c r="D18" s="12">
        <f>+'Skatt 2023'!G18</f>
        <v>0</v>
      </c>
      <c r="E18" s="12">
        <f>+$E$3*'Skatt 2023'!N18*'Skatt 2023'!J18/1000</f>
        <v>26890.5</v>
      </c>
      <c r="F18" s="13">
        <f t="shared" si="1"/>
        <v>630371.89648312156</v>
      </c>
      <c r="G18" s="12">
        <f>+'Skatt 2023'!J18</f>
        <v>19649</v>
      </c>
      <c r="H18" s="12">
        <f t="shared" si="2"/>
        <v>32081.627384758587</v>
      </c>
      <c r="I18" s="26">
        <f t="shared" si="3"/>
        <v>0.84213088507569722</v>
      </c>
    </row>
    <row r="19" spans="1:9" x14ac:dyDescent="0.35">
      <c r="A19" s="10">
        <v>1120</v>
      </c>
      <c r="B19" s="11" t="s">
        <v>29</v>
      </c>
      <c r="C19" s="12">
        <f>+$C$3*'Skatt 2023'!L19*'Skatt 2023'!J19/1000</f>
        <v>703095.09281909873</v>
      </c>
      <c r="D19" s="12">
        <f>+'Skatt 2023'!G19</f>
        <v>0</v>
      </c>
      <c r="E19" s="12">
        <f>+$E$3*'Skatt 2023'!N19*'Skatt 2023'!J19/1000</f>
        <v>36612.750000000007</v>
      </c>
      <c r="F19" s="13">
        <f t="shared" si="1"/>
        <v>739707.84281909873</v>
      </c>
      <c r="G19" s="12">
        <f>+'Skatt 2023'!J19</f>
        <v>20615</v>
      </c>
      <c r="H19" s="12">
        <f t="shared" si="2"/>
        <v>35882.020025180631</v>
      </c>
      <c r="I19" s="26">
        <f t="shared" si="3"/>
        <v>0.94188979005675333</v>
      </c>
    </row>
    <row r="20" spans="1:9" x14ac:dyDescent="0.35">
      <c r="A20" s="10">
        <v>1121</v>
      </c>
      <c r="B20" s="11" t="s">
        <v>30</v>
      </c>
      <c r="C20" s="12">
        <f>+$C$3*'Skatt 2023'!L20*'Skatt 2023'!J20/1000</f>
        <v>722233.08706182893</v>
      </c>
      <c r="D20" s="12">
        <f>+'Skatt 2023'!G20</f>
        <v>0</v>
      </c>
      <c r="E20" s="12">
        <f>+$E$3*'Skatt 2023'!N20*'Skatt 2023'!J20/1000</f>
        <v>32742.750000000004</v>
      </c>
      <c r="F20" s="13">
        <f t="shared" si="1"/>
        <v>754975.83706182893</v>
      </c>
      <c r="G20" s="12">
        <f>+'Skatt 2023'!J20</f>
        <v>19781</v>
      </c>
      <c r="H20" s="12">
        <f t="shared" si="2"/>
        <v>38166.717408716897</v>
      </c>
      <c r="I20" s="26">
        <f t="shared" si="3"/>
        <v>1.0018622536307673</v>
      </c>
    </row>
    <row r="21" spans="1:9" x14ac:dyDescent="0.35">
      <c r="A21" s="10">
        <v>1122</v>
      </c>
      <c r="B21" s="11" t="s">
        <v>31</v>
      </c>
      <c r="C21" s="12">
        <f>+$C$3*'Skatt 2023'!L21*'Skatt 2023'!J21/1000</f>
        <v>385987.2810128131</v>
      </c>
      <c r="D21" s="12">
        <f>+'Skatt 2023'!G21</f>
        <v>2885.0250000000001</v>
      </c>
      <c r="E21" s="12">
        <f>+$E$3*'Skatt 2023'!N21*'Skatt 2023'!J21/1000</f>
        <v>14435.250000000002</v>
      </c>
      <c r="F21" s="13">
        <f t="shared" si="1"/>
        <v>403307.55601281312</v>
      </c>
      <c r="G21" s="12">
        <f>+'Skatt 2023'!J21</f>
        <v>12302</v>
      </c>
      <c r="H21" s="12">
        <f t="shared" si="2"/>
        <v>32549.38473523111</v>
      </c>
      <c r="I21" s="26">
        <f t="shared" si="3"/>
        <v>0.85440934298650839</v>
      </c>
    </row>
    <row r="22" spans="1:9" x14ac:dyDescent="0.35">
      <c r="A22" s="10">
        <v>1124</v>
      </c>
      <c r="B22" s="11" t="s">
        <v>32</v>
      </c>
      <c r="C22" s="12">
        <f>+$C$3*'Skatt 2023'!L22*'Skatt 2023'!J22/1000</f>
        <v>1270717.8265965555</v>
      </c>
      <c r="D22" s="12">
        <f>+'Skatt 2023'!G22</f>
        <v>0</v>
      </c>
      <c r="E22" s="12">
        <f>+$E$3*'Skatt 2023'!N22*'Skatt 2023'!J22/1000</f>
        <v>82811.999999999985</v>
      </c>
      <c r="F22" s="13">
        <f t="shared" si="1"/>
        <v>1353529.8265965555</v>
      </c>
      <c r="G22" s="12">
        <f>+'Skatt 2023'!J22</f>
        <v>28315</v>
      </c>
      <c r="H22" s="12">
        <f t="shared" si="2"/>
        <v>47802.572014711477</v>
      </c>
      <c r="I22" s="26">
        <f t="shared" si="3"/>
        <v>1.2547998827132021</v>
      </c>
    </row>
    <row r="23" spans="1:9" x14ac:dyDescent="0.35">
      <c r="A23" s="10">
        <v>1127</v>
      </c>
      <c r="B23" s="11" t="s">
        <v>33</v>
      </c>
      <c r="C23" s="12">
        <f>+$C$3*'Skatt 2023'!L23*'Skatt 2023'!J23/1000</f>
        <v>454345.54658846563</v>
      </c>
      <c r="D23" s="12">
        <f>+'Skatt 2023'!G23</f>
        <v>0</v>
      </c>
      <c r="E23" s="12">
        <f>+$E$3*'Skatt 2023'!N23*'Skatt 2023'!J23/1000</f>
        <v>26246.25</v>
      </c>
      <c r="F23" s="13">
        <f t="shared" si="1"/>
        <v>480591.79658846563</v>
      </c>
      <c r="G23" s="12">
        <f>+'Skatt 2023'!J23</f>
        <v>11671</v>
      </c>
      <c r="H23" s="12">
        <f t="shared" si="2"/>
        <v>41178.287772124553</v>
      </c>
      <c r="I23" s="26">
        <f t="shared" si="3"/>
        <v>1.0809148648087497</v>
      </c>
    </row>
    <row r="24" spans="1:9" x14ac:dyDescent="0.35">
      <c r="A24" s="10">
        <v>1130</v>
      </c>
      <c r="B24" s="11" t="s">
        <v>34</v>
      </c>
      <c r="C24" s="12">
        <f>+$C$3*'Skatt 2023'!L24*'Skatt 2023'!J24/1000</f>
        <v>425820.00242624286</v>
      </c>
      <c r="D24" s="12">
        <f>+'Skatt 2023'!G24</f>
        <v>925.66099999999994</v>
      </c>
      <c r="E24" s="12">
        <f>+$E$3*'Skatt 2023'!N24*'Skatt 2023'!J24/1000</f>
        <v>17847.000000000004</v>
      </c>
      <c r="F24" s="13">
        <f t="shared" si="1"/>
        <v>444592.66342624289</v>
      </c>
      <c r="G24" s="12">
        <f>+'Skatt 2023'!J24</f>
        <v>13474</v>
      </c>
      <c r="H24" s="12">
        <f t="shared" si="2"/>
        <v>32927.638594793149</v>
      </c>
      <c r="I24" s="26">
        <f t="shared" si="3"/>
        <v>0.86433836727558211</v>
      </c>
    </row>
    <row r="25" spans="1:9" x14ac:dyDescent="0.35">
      <c r="A25" s="10">
        <v>1133</v>
      </c>
      <c r="B25" s="11" t="s">
        <v>35</v>
      </c>
      <c r="C25" s="12">
        <f>+$C$3*'Skatt 2023'!L25*'Skatt 2023'!J25/1000</f>
        <v>89346.696029929401</v>
      </c>
      <c r="D25" s="12">
        <f>+'Skatt 2023'!G25</f>
        <v>22266.276999999998</v>
      </c>
      <c r="E25" s="12">
        <f>+$E$3*'Skatt 2023'!N25*'Skatt 2023'!J25/1000</f>
        <v>5841.75</v>
      </c>
      <c r="F25" s="13">
        <f t="shared" si="1"/>
        <v>117454.7230299294</v>
      </c>
      <c r="G25" s="12">
        <f>+'Skatt 2023'!J25</f>
        <v>2619</v>
      </c>
      <c r="H25" s="12">
        <f t="shared" si="2"/>
        <v>36345.34021761336</v>
      </c>
      <c r="I25" s="26">
        <f t="shared" si="3"/>
        <v>0.95405177420573029</v>
      </c>
    </row>
    <row r="26" spans="1:9" x14ac:dyDescent="0.35">
      <c r="A26" s="10">
        <v>1134</v>
      </c>
      <c r="B26" s="11" t="s">
        <v>36</v>
      </c>
      <c r="C26" s="12">
        <f>+$C$3*'Skatt 2023'!L26*'Skatt 2023'!J26/1000</f>
        <v>124725.4255084688</v>
      </c>
      <c r="D26" s="12">
        <f>+'Skatt 2023'!G26</f>
        <v>52112.5</v>
      </c>
      <c r="E26" s="12">
        <f>+$E$3*'Skatt 2023'!N26*'Skatt 2023'!J26/1000</f>
        <v>6585.0000000000009</v>
      </c>
      <c r="F26" s="13">
        <f t="shared" si="1"/>
        <v>183422.92550846882</v>
      </c>
      <c r="G26" s="12">
        <f>+'Skatt 2023'!J26</f>
        <v>3815</v>
      </c>
      <c r="H26" s="12">
        <f t="shared" si="2"/>
        <v>34419.508652285404</v>
      </c>
      <c r="I26" s="26">
        <f t="shared" si="3"/>
        <v>0.90349940598681511</v>
      </c>
    </row>
    <row r="27" spans="1:9" x14ac:dyDescent="0.35">
      <c r="A27" s="10">
        <v>1135</v>
      </c>
      <c r="B27" s="11" t="s">
        <v>37</v>
      </c>
      <c r="C27" s="12">
        <f>+$C$3*'Skatt 2023'!L27*'Skatt 2023'!J27/1000</f>
        <v>146492.01792469205</v>
      </c>
      <c r="D27" s="12">
        <f>+'Skatt 2023'!G27</f>
        <v>17997.309000000001</v>
      </c>
      <c r="E27" s="12">
        <f>+$E$3*'Skatt 2023'!N27*'Skatt 2023'!J27/1000</f>
        <v>5100.75</v>
      </c>
      <c r="F27" s="13">
        <f t="shared" si="1"/>
        <v>169590.07692469205</v>
      </c>
      <c r="G27" s="12">
        <f>+'Skatt 2023'!J27</f>
        <v>4543</v>
      </c>
      <c r="H27" s="12">
        <f t="shared" si="2"/>
        <v>33368.427894495275</v>
      </c>
      <c r="I27" s="26">
        <f t="shared" si="3"/>
        <v>0.87590892380122765</v>
      </c>
    </row>
    <row r="28" spans="1:9" x14ac:dyDescent="0.35">
      <c r="A28" s="10">
        <v>1144</v>
      </c>
      <c r="B28" s="11" t="s">
        <v>38</v>
      </c>
      <c r="C28" s="12">
        <f>+$C$3*'Skatt 2023'!L28*'Skatt 2023'!J28/1000</f>
        <v>19228.150697942649</v>
      </c>
      <c r="D28" s="12">
        <f>+'Skatt 2023'!G28</f>
        <v>0</v>
      </c>
      <c r="E28" s="12">
        <f>+$E$3*'Skatt 2023'!N28*'Skatt 2023'!J28/1000</f>
        <v>742.50000000000011</v>
      </c>
      <c r="F28" s="13">
        <f t="shared" si="1"/>
        <v>19970.650697942649</v>
      </c>
      <c r="G28" s="12">
        <f>+'Skatt 2023'!J28</f>
        <v>535</v>
      </c>
      <c r="H28" s="12">
        <f t="shared" si="2"/>
        <v>37328.319061575043</v>
      </c>
      <c r="I28" s="26">
        <f t="shared" si="3"/>
        <v>0.97985460627370102</v>
      </c>
    </row>
    <row r="29" spans="1:9" x14ac:dyDescent="0.35">
      <c r="A29" s="10">
        <v>1145</v>
      </c>
      <c r="B29" s="11" t="s">
        <v>39</v>
      </c>
      <c r="C29" s="12">
        <f>+$C$3*'Skatt 2023'!L29*'Skatt 2023'!J29/1000</f>
        <v>31859.058139480938</v>
      </c>
      <c r="D29" s="12">
        <f>+'Skatt 2023'!G29</f>
        <v>0</v>
      </c>
      <c r="E29" s="12">
        <f>+$E$3*'Skatt 2023'!N29*'Skatt 2023'!J29/1000</f>
        <v>979.50000000000011</v>
      </c>
      <c r="F29" s="13">
        <f t="shared" si="1"/>
        <v>32838.558139480941</v>
      </c>
      <c r="G29" s="12">
        <f>+'Skatt 2023'!J29</f>
        <v>868</v>
      </c>
      <c r="H29" s="12">
        <f t="shared" si="2"/>
        <v>37832.440252858229</v>
      </c>
      <c r="I29" s="26">
        <f t="shared" si="3"/>
        <v>0.99308760159246134</v>
      </c>
    </row>
    <row r="30" spans="1:9" x14ac:dyDescent="0.35">
      <c r="A30" s="10">
        <v>1146</v>
      </c>
      <c r="B30" s="11" t="s">
        <v>40</v>
      </c>
      <c r="C30" s="12">
        <f>+$C$3*'Skatt 2023'!L30*'Skatt 2023'!J30/1000</f>
        <v>374697.36319545214</v>
      </c>
      <c r="D30" s="12">
        <f>+'Skatt 2023'!G30</f>
        <v>0</v>
      </c>
      <c r="E30" s="12">
        <f>+$E$3*'Skatt 2023'!N30*'Skatt 2023'!J30/1000</f>
        <v>14096.249999999998</v>
      </c>
      <c r="F30" s="13">
        <f t="shared" si="1"/>
        <v>388793.61319545214</v>
      </c>
      <c r="G30" s="12">
        <f>+'Skatt 2023'!J30</f>
        <v>11405</v>
      </c>
      <c r="H30" s="12">
        <f t="shared" si="2"/>
        <v>34089.751266589403</v>
      </c>
      <c r="I30" s="26">
        <f t="shared" si="3"/>
        <v>0.89484339624809617</v>
      </c>
    </row>
    <row r="31" spans="1:9" x14ac:dyDescent="0.35">
      <c r="A31" s="10">
        <v>1149</v>
      </c>
      <c r="B31" s="11" t="s">
        <v>41</v>
      </c>
      <c r="C31" s="12">
        <f>+$C$3*'Skatt 2023'!L31*'Skatt 2023'!J31/1000</f>
        <v>1383793.6315026255</v>
      </c>
      <c r="D31" s="12">
        <f>+'Skatt 2023'!G31</f>
        <v>0</v>
      </c>
      <c r="E31" s="12">
        <f>+$E$3*'Skatt 2023'!N31*'Skatt 2023'!J31/1000</f>
        <v>54975.75</v>
      </c>
      <c r="F31" s="13">
        <f t="shared" si="1"/>
        <v>1438769.3815026255</v>
      </c>
      <c r="G31" s="12">
        <f>+'Skatt 2023'!J31</f>
        <v>42903</v>
      </c>
      <c r="H31" s="12">
        <f t="shared" si="2"/>
        <v>33535.402687518952</v>
      </c>
      <c r="I31" s="26">
        <f t="shared" si="3"/>
        <v>0.88029195052702169</v>
      </c>
    </row>
    <row r="32" spans="1:9" x14ac:dyDescent="0.35">
      <c r="A32" s="10">
        <v>1151</v>
      </c>
      <c r="B32" s="11" t="s">
        <v>42</v>
      </c>
      <c r="C32" s="12">
        <f>+$C$3*'Skatt 2023'!L32*'Skatt 2023'!J32/1000</f>
        <v>7865.321887113234</v>
      </c>
      <c r="D32" s="12">
        <f>+'Skatt 2023'!G32</f>
        <v>0</v>
      </c>
      <c r="E32" s="12">
        <f>+$E$3*'Skatt 2023'!N32*'Skatt 2023'!J32/1000</f>
        <v>267.75</v>
      </c>
      <c r="F32" s="13">
        <f t="shared" si="1"/>
        <v>8133.071887113234</v>
      </c>
      <c r="G32" s="12">
        <f>+'Skatt 2023'!J32</f>
        <v>208</v>
      </c>
      <c r="H32" s="12">
        <f t="shared" si="2"/>
        <v>39101.307149582855</v>
      </c>
      <c r="I32" s="26">
        <f t="shared" si="3"/>
        <v>1.0263948895914989</v>
      </c>
    </row>
    <row r="33" spans="1:9" x14ac:dyDescent="0.35">
      <c r="A33" s="10">
        <v>1160</v>
      </c>
      <c r="B33" s="11" t="s">
        <v>43</v>
      </c>
      <c r="C33" s="12">
        <f>+$C$3*'Skatt 2023'!L33*'Skatt 2023'!J33/1000</f>
        <v>307897.2319627371</v>
      </c>
      <c r="D33" s="12">
        <f>+'Skatt 2023'!G33</f>
        <v>0</v>
      </c>
      <c r="E33" s="12">
        <f>+$E$3*'Skatt 2023'!N33*'Skatt 2023'!J33/1000</f>
        <v>39145.5</v>
      </c>
      <c r="F33" s="13">
        <f t="shared" si="1"/>
        <v>347042.7319627371</v>
      </c>
      <c r="G33" s="12">
        <f>+'Skatt 2023'!J33</f>
        <v>8844</v>
      </c>
      <c r="H33" s="12">
        <f t="shared" si="2"/>
        <v>39240.471728034499</v>
      </c>
      <c r="I33" s="26">
        <f t="shared" si="3"/>
        <v>1.0300479084429786</v>
      </c>
    </row>
    <row r="34" spans="1:9" x14ac:dyDescent="0.35">
      <c r="A34" s="10">
        <v>1505</v>
      </c>
      <c r="B34" s="11" t="s">
        <v>44</v>
      </c>
      <c r="C34" s="12">
        <f>+$C$3*'Skatt 2023'!L34*'Skatt 2023'!J34/1000</f>
        <v>789594.13690618845</v>
      </c>
      <c r="D34" s="12">
        <f>+'Skatt 2023'!G34</f>
        <v>0</v>
      </c>
      <c r="E34" s="12">
        <f>+$E$3*'Skatt 2023'!N34*'Skatt 2023'!J34/1000</f>
        <v>28409.249999999996</v>
      </c>
      <c r="F34" s="13">
        <f t="shared" si="1"/>
        <v>818003.38690618845</v>
      </c>
      <c r="G34" s="12">
        <f>+'Skatt 2023'!J34</f>
        <v>24159</v>
      </c>
      <c r="H34" s="12">
        <f t="shared" si="2"/>
        <v>33859.157535750179</v>
      </c>
      <c r="I34" s="26">
        <f t="shared" si="3"/>
        <v>0.8887903958714134</v>
      </c>
    </row>
    <row r="35" spans="1:9" x14ac:dyDescent="0.35">
      <c r="A35" s="10">
        <v>1506</v>
      </c>
      <c r="B35" s="11" t="s">
        <v>45</v>
      </c>
      <c r="C35" s="12">
        <f>+$C$3*'Skatt 2023'!L35*'Skatt 2023'!J35/1000</f>
        <v>1130880.9740035152</v>
      </c>
      <c r="D35" s="12">
        <f>+'Skatt 2023'!G35</f>
        <v>12764.972</v>
      </c>
      <c r="E35" s="12">
        <f>+$E$3*'Skatt 2023'!N35*'Skatt 2023'!J35/1000</f>
        <v>53915.999999999993</v>
      </c>
      <c r="F35" s="13">
        <f t="shared" si="1"/>
        <v>1197561.9460035153</v>
      </c>
      <c r="G35" s="12">
        <f>+'Skatt 2023'!J35</f>
        <v>32446</v>
      </c>
      <c r="H35" s="12">
        <f t="shared" si="2"/>
        <v>36515.96418675693</v>
      </c>
      <c r="I35" s="26">
        <f t="shared" si="3"/>
        <v>0.95853059045861977</v>
      </c>
    </row>
    <row r="36" spans="1:9" x14ac:dyDescent="0.35">
      <c r="A36" s="10">
        <v>1507</v>
      </c>
      <c r="B36" s="11" t="s">
        <v>46</v>
      </c>
      <c r="C36" s="12">
        <f>+$C$3*'Skatt 2023'!L36*'Skatt 2023'!J36/1000</f>
        <v>2277936.4652887257</v>
      </c>
      <c r="D36" s="12">
        <f>+'Skatt 2023'!G36</f>
        <v>0</v>
      </c>
      <c r="E36" s="12">
        <f>+$E$3*'Skatt 2023'!N36*'Skatt 2023'!J36/1000</f>
        <v>150003.75</v>
      </c>
      <c r="F36" s="13">
        <f t="shared" si="1"/>
        <v>2427940.2152887257</v>
      </c>
      <c r="G36" s="12">
        <f>+'Skatt 2023'!J36</f>
        <v>67520</v>
      </c>
      <c r="H36" s="12">
        <f t="shared" si="2"/>
        <v>35958.830202735866</v>
      </c>
      <c r="I36" s="26">
        <f t="shared" si="3"/>
        <v>0.94390602888502873</v>
      </c>
    </row>
    <row r="37" spans="1:9" x14ac:dyDescent="0.35">
      <c r="A37" s="10">
        <v>1511</v>
      </c>
      <c r="B37" s="11" t="s">
        <v>47</v>
      </c>
      <c r="C37" s="12">
        <f>+$C$3*'Skatt 2023'!L37*'Skatt 2023'!J37/1000</f>
        <v>103090.02097734381</v>
      </c>
      <c r="D37" s="12">
        <f>+'Skatt 2023'!G37</f>
        <v>412.91800000000001</v>
      </c>
      <c r="E37" s="12">
        <f>+$E$3*'Skatt 2023'!N37*'Skatt 2023'!J37/1000</f>
        <v>3603</v>
      </c>
      <c r="F37" s="13">
        <f t="shared" si="1"/>
        <v>107105.93897734382</v>
      </c>
      <c r="G37" s="12">
        <f>+'Skatt 2023'!J37</f>
        <v>3013</v>
      </c>
      <c r="H37" s="12">
        <f t="shared" si="2"/>
        <v>35410.893122251517</v>
      </c>
      <c r="I37" s="26">
        <f t="shared" si="3"/>
        <v>0.92952288263686489</v>
      </c>
    </row>
    <row r="38" spans="1:9" x14ac:dyDescent="0.35">
      <c r="A38" s="14">
        <v>1514</v>
      </c>
      <c r="B38" s="15" t="s">
        <v>48</v>
      </c>
      <c r="C38" s="12">
        <f>+$C$3*'Skatt 2023'!L38*'Skatt 2023'!J38/1000</f>
        <v>94201.39881170055</v>
      </c>
      <c r="D38" s="12">
        <f>+'Skatt 2023'!G38</f>
        <v>0</v>
      </c>
      <c r="E38" s="12">
        <f>+$E$3*'Skatt 2023'!N38*'Skatt 2023'!J38/1000</f>
        <v>4224.7499999999991</v>
      </c>
      <c r="F38" s="13">
        <f t="shared" si="1"/>
        <v>98426.14881170055</v>
      </c>
      <c r="G38" s="12">
        <f>+'Skatt 2023'!J38</f>
        <v>2442</v>
      </c>
      <c r="H38" s="12">
        <f t="shared" si="2"/>
        <v>40305.548243939622</v>
      </c>
      <c r="I38" s="26">
        <f t="shared" si="3"/>
        <v>1.0580057741165458</v>
      </c>
    </row>
    <row r="39" spans="1:9" x14ac:dyDescent="0.35">
      <c r="A39" s="10">
        <v>1515</v>
      </c>
      <c r="B39" s="11" t="s">
        <v>49</v>
      </c>
      <c r="C39" s="12">
        <f>+$C$3*'Skatt 2023'!L39*'Skatt 2023'!J39/1000</f>
        <v>268084.61956771027</v>
      </c>
      <c r="D39" s="12">
        <f>+'Skatt 2023'!G39</f>
        <v>0</v>
      </c>
      <c r="E39" s="12">
        <f>+$E$3*'Skatt 2023'!N39*'Skatt 2023'!J39/1000</f>
        <v>22970.25</v>
      </c>
      <c r="F39" s="13">
        <f t="shared" si="1"/>
        <v>291054.86956771027</v>
      </c>
      <c r="G39" s="12">
        <f>+'Skatt 2023'!J39</f>
        <v>8842</v>
      </c>
      <c r="H39" s="12">
        <f t="shared" si="2"/>
        <v>32917.311645296344</v>
      </c>
      <c r="I39" s="26">
        <f t="shared" si="3"/>
        <v>0.86406728866053628</v>
      </c>
    </row>
    <row r="40" spans="1:9" x14ac:dyDescent="0.35">
      <c r="A40" s="10">
        <v>1516</v>
      </c>
      <c r="B40" s="11" t="s">
        <v>50</v>
      </c>
      <c r="C40" s="12">
        <f>+$C$3*'Skatt 2023'!L40*'Skatt 2023'!J40/1000</f>
        <v>289530.81587852596</v>
      </c>
      <c r="D40" s="12">
        <f>+'Skatt 2023'!G40</f>
        <v>0</v>
      </c>
      <c r="E40" s="12">
        <f>+$E$3*'Skatt 2023'!N40*'Skatt 2023'!J40/1000</f>
        <v>20150.25</v>
      </c>
      <c r="F40" s="13">
        <f t="shared" si="1"/>
        <v>309681.06587852596</v>
      </c>
      <c r="G40" s="12">
        <f>+'Skatt 2023'!J40</f>
        <v>8797</v>
      </c>
      <c r="H40" s="12">
        <f t="shared" si="2"/>
        <v>35203.03124684847</v>
      </c>
      <c r="I40" s="26">
        <f t="shared" si="3"/>
        <v>0.92406658508040662</v>
      </c>
    </row>
    <row r="41" spans="1:9" x14ac:dyDescent="0.35">
      <c r="A41" s="10">
        <v>1517</v>
      </c>
      <c r="B41" s="11" t="s">
        <v>51</v>
      </c>
      <c r="C41" s="12">
        <f>+$C$3*'Skatt 2023'!L41*'Skatt 2023'!J41/1000</f>
        <v>146036.40701218392</v>
      </c>
      <c r="D41" s="12">
        <f>+'Skatt 2023'!G41</f>
        <v>0</v>
      </c>
      <c r="E41" s="12">
        <f>+$E$3*'Skatt 2023'!N41*'Skatt 2023'!J41/1000</f>
        <v>6293.25</v>
      </c>
      <c r="F41" s="13">
        <f t="shared" si="1"/>
        <v>152329.65701218392</v>
      </c>
      <c r="G41" s="12">
        <f>+'Skatt 2023'!J41</f>
        <v>5159</v>
      </c>
      <c r="H41" s="12">
        <f t="shared" si="2"/>
        <v>29526.973640663677</v>
      </c>
      <c r="I41" s="26">
        <f t="shared" si="3"/>
        <v>0.77507216661434319</v>
      </c>
    </row>
    <row r="42" spans="1:9" x14ac:dyDescent="0.35">
      <c r="A42" s="10">
        <v>1520</v>
      </c>
      <c r="B42" s="11" t="s">
        <v>52</v>
      </c>
      <c r="C42" s="12">
        <f>+$C$3*'Skatt 2023'!L42*'Skatt 2023'!J42/1000</f>
        <v>321934.61495205795</v>
      </c>
      <c r="D42" s="12">
        <f>+'Skatt 2023'!G42</f>
        <v>0</v>
      </c>
      <c r="E42" s="12">
        <f>+$E$3*'Skatt 2023'!N42*'Skatt 2023'!J42/1000</f>
        <v>21590.25</v>
      </c>
      <c r="F42" s="13">
        <f t="shared" si="1"/>
        <v>343524.86495205795</v>
      </c>
      <c r="G42" s="12">
        <f>+'Skatt 2023'!J42</f>
        <v>10929</v>
      </c>
      <c r="H42" s="12">
        <f t="shared" si="2"/>
        <v>31432.415129660349</v>
      </c>
      <c r="I42" s="26">
        <f t="shared" si="3"/>
        <v>0.82508930285073789</v>
      </c>
    </row>
    <row r="43" spans="1:9" x14ac:dyDescent="0.35">
      <c r="A43" s="10">
        <v>1525</v>
      </c>
      <c r="B43" s="11" t="s">
        <v>53</v>
      </c>
      <c r="C43" s="12">
        <f>+$C$3*'Skatt 2023'!L43*'Skatt 2023'!J43/1000</f>
        <v>133521.33906871162</v>
      </c>
      <c r="D43" s="12">
        <f>+'Skatt 2023'!G43</f>
        <v>88.429000000000002</v>
      </c>
      <c r="E43" s="12">
        <f>+$E$3*'Skatt 2023'!N43*'Skatt 2023'!J43/1000</f>
        <v>11131.5</v>
      </c>
      <c r="F43" s="13">
        <f t="shared" si="1"/>
        <v>144741.26806871162</v>
      </c>
      <c r="G43" s="12">
        <f>+'Skatt 2023'!J43</f>
        <v>4421</v>
      </c>
      <c r="H43" s="12">
        <f t="shared" si="2"/>
        <v>32719.484068923684</v>
      </c>
      <c r="I43" s="26">
        <f t="shared" si="3"/>
        <v>0.85887438775232872</v>
      </c>
    </row>
    <row r="44" spans="1:9" x14ac:dyDescent="0.35">
      <c r="A44" s="10">
        <v>1528</v>
      </c>
      <c r="B44" s="11" t="s">
        <v>54</v>
      </c>
      <c r="C44" s="12">
        <f>+$C$3*'Skatt 2023'!L44*'Skatt 2023'!J44/1000</f>
        <v>223351.08207548893</v>
      </c>
      <c r="D44" s="12">
        <f>+'Skatt 2023'!G44</f>
        <v>0</v>
      </c>
      <c r="E44" s="12">
        <f>+$E$3*'Skatt 2023'!N44*'Skatt 2023'!J44/1000</f>
        <v>9424.5</v>
      </c>
      <c r="F44" s="13">
        <f t="shared" si="1"/>
        <v>232775.58207548893</v>
      </c>
      <c r="G44" s="12">
        <f>+'Skatt 2023'!J44</f>
        <v>7630</v>
      </c>
      <c r="H44" s="12">
        <f t="shared" si="2"/>
        <v>30507.939983681379</v>
      </c>
      <c r="I44" s="26">
        <f t="shared" si="3"/>
        <v>0.80082217127487465</v>
      </c>
    </row>
    <row r="45" spans="1:9" x14ac:dyDescent="0.35">
      <c r="A45" s="10">
        <v>1531</v>
      </c>
      <c r="B45" s="11" t="s">
        <v>55</v>
      </c>
      <c r="C45" s="12">
        <f>+$C$3*'Skatt 2023'!L45*'Skatt 2023'!J45/1000</f>
        <v>286113.4887520427</v>
      </c>
      <c r="D45" s="12">
        <f>+'Skatt 2023'!G45</f>
        <v>0</v>
      </c>
      <c r="E45" s="12">
        <f>+$E$3*'Skatt 2023'!N45*'Skatt 2023'!J45/1000</f>
        <v>8972.25</v>
      </c>
      <c r="F45" s="13">
        <f t="shared" si="1"/>
        <v>295085.7387520427</v>
      </c>
      <c r="G45" s="12">
        <f>+'Skatt 2023'!J45</f>
        <v>9636</v>
      </c>
      <c r="H45" s="12">
        <f t="shared" si="2"/>
        <v>30623.260559572718</v>
      </c>
      <c r="I45" s="26">
        <f t="shared" si="3"/>
        <v>0.803849293854353</v>
      </c>
    </row>
    <row r="46" spans="1:9" x14ac:dyDescent="0.35">
      <c r="A46" s="10">
        <v>1532</v>
      </c>
      <c r="B46" s="11" t="s">
        <v>56</v>
      </c>
      <c r="C46" s="12">
        <f>+$C$3*'Skatt 2023'!L46*'Skatt 2023'!J46/1000</f>
        <v>287142.18066957133</v>
      </c>
      <c r="D46" s="12">
        <f>+'Skatt 2023'!G46</f>
        <v>0</v>
      </c>
      <c r="E46" s="12">
        <f>+$E$3*'Skatt 2023'!N46*'Skatt 2023'!J46/1000</f>
        <v>8640</v>
      </c>
      <c r="F46" s="13">
        <f t="shared" si="1"/>
        <v>295782.18066957133</v>
      </c>
      <c r="G46" s="12">
        <f>+'Skatt 2023'!J46</f>
        <v>8692</v>
      </c>
      <c r="H46" s="12">
        <f t="shared" si="2"/>
        <v>34029.243059085522</v>
      </c>
      <c r="I46" s="26">
        <f t="shared" si="3"/>
        <v>0.89325507812045046</v>
      </c>
    </row>
    <row r="47" spans="1:9" x14ac:dyDescent="0.35">
      <c r="A47" s="10">
        <v>1535</v>
      </c>
      <c r="B47" s="11" t="s">
        <v>57</v>
      </c>
      <c r="C47" s="12">
        <f>+$C$3*'Skatt 2023'!L47*'Skatt 2023'!J47/1000</f>
        <v>227937.71343845112</v>
      </c>
      <c r="D47" s="12">
        <f>+'Skatt 2023'!G47</f>
        <v>0</v>
      </c>
      <c r="E47" s="12">
        <f>+$E$3*'Skatt 2023'!N47*'Skatt 2023'!J47/1000</f>
        <v>11750.25</v>
      </c>
      <c r="F47" s="13">
        <f t="shared" si="1"/>
        <v>239687.96343845112</v>
      </c>
      <c r="G47" s="12">
        <f>+'Skatt 2023'!J47</f>
        <v>7051</v>
      </c>
      <c r="H47" s="12">
        <f t="shared" si="2"/>
        <v>33993.47091738067</v>
      </c>
      <c r="I47" s="26">
        <f t="shared" si="3"/>
        <v>0.89231607259577217</v>
      </c>
    </row>
    <row r="48" spans="1:9" x14ac:dyDescent="0.35">
      <c r="A48" s="10">
        <v>1539</v>
      </c>
      <c r="B48" s="11" t="s">
        <v>58</v>
      </c>
      <c r="C48" s="12">
        <f>+$C$3*'Skatt 2023'!L48*'Skatt 2023'!J48/1000</f>
        <v>220092.29457802826</v>
      </c>
      <c r="D48" s="12">
        <f>+'Skatt 2023'!G48</f>
        <v>3888.951</v>
      </c>
      <c r="E48" s="12">
        <f>+$E$3*'Skatt 2023'!N48*'Skatt 2023'!J48/1000</f>
        <v>21134.25</v>
      </c>
      <c r="F48" s="13">
        <f t="shared" si="1"/>
        <v>245115.49557802826</v>
      </c>
      <c r="G48" s="12">
        <f>+'Skatt 2023'!J48</f>
        <v>7046</v>
      </c>
      <c r="H48" s="12">
        <f t="shared" si="2"/>
        <v>34235.955801593562</v>
      </c>
      <c r="I48" s="26">
        <f t="shared" si="3"/>
        <v>0.89868121136228918</v>
      </c>
    </row>
    <row r="49" spans="1:9" x14ac:dyDescent="0.35">
      <c r="A49" s="10">
        <v>1547</v>
      </c>
      <c r="B49" s="11" t="s">
        <v>59</v>
      </c>
      <c r="C49" s="12">
        <f>+$C$3*'Skatt 2023'!L49*'Skatt 2023'!J49/1000</f>
        <v>121146.85845816263</v>
      </c>
      <c r="D49" s="12">
        <f>+'Skatt 2023'!G49</f>
        <v>0</v>
      </c>
      <c r="E49" s="12">
        <f>+$E$3*'Skatt 2023'!N49*'Skatt 2023'!J49/1000</f>
        <v>3969</v>
      </c>
      <c r="F49" s="13">
        <f t="shared" si="1"/>
        <v>125115.85845816263</v>
      </c>
      <c r="G49" s="12">
        <f>+'Skatt 2023'!J49</f>
        <v>3654</v>
      </c>
      <c r="H49" s="12">
        <f t="shared" si="2"/>
        <v>34240.793228834875</v>
      </c>
      <c r="I49" s="26">
        <f t="shared" si="3"/>
        <v>0.89880819204301832</v>
      </c>
    </row>
    <row r="50" spans="1:9" x14ac:dyDescent="0.35">
      <c r="A50" s="10">
        <v>1554</v>
      </c>
      <c r="B50" s="11" t="s">
        <v>60</v>
      </c>
      <c r="C50" s="12">
        <f>+$C$3*'Skatt 2023'!L50*'Skatt 2023'!J50/1000</f>
        <v>186043.86214139857</v>
      </c>
      <c r="D50" s="12">
        <f>+'Skatt 2023'!G50</f>
        <v>0</v>
      </c>
      <c r="E50" s="12">
        <f>+$E$3*'Skatt 2023'!N50*'Skatt 2023'!J50/1000</f>
        <v>9771.75</v>
      </c>
      <c r="F50" s="13">
        <f t="shared" si="1"/>
        <v>195815.61214139857</v>
      </c>
      <c r="G50" s="12">
        <f>+'Skatt 2023'!J50</f>
        <v>5872</v>
      </c>
      <c r="H50" s="12">
        <f t="shared" si="2"/>
        <v>33347.345391927549</v>
      </c>
      <c r="I50" s="26">
        <f t="shared" si="3"/>
        <v>0.87535551588541216</v>
      </c>
    </row>
    <row r="51" spans="1:9" x14ac:dyDescent="0.35">
      <c r="A51" s="10">
        <v>1557</v>
      </c>
      <c r="B51" s="11" t="s">
        <v>61</v>
      </c>
      <c r="C51" s="12">
        <f>+$C$3*'Skatt 2023'!L51*'Skatt 2023'!J51/1000</f>
        <v>73148.950432884594</v>
      </c>
      <c r="D51" s="12">
        <f>+'Skatt 2023'!G51</f>
        <v>0</v>
      </c>
      <c r="E51" s="12">
        <f>+$E$3*'Skatt 2023'!N51*'Skatt 2023'!J51/1000</f>
        <v>3706.4999999999995</v>
      </c>
      <c r="F51" s="13">
        <f t="shared" si="1"/>
        <v>76855.450432884594</v>
      </c>
      <c r="G51" s="12">
        <f>+'Skatt 2023'!J51</f>
        <v>2669</v>
      </c>
      <c r="H51" s="12">
        <f t="shared" si="2"/>
        <v>28795.59776428797</v>
      </c>
      <c r="I51" s="26">
        <f t="shared" si="3"/>
        <v>0.75587381963809541</v>
      </c>
    </row>
    <row r="52" spans="1:9" x14ac:dyDescent="0.35">
      <c r="A52" s="10">
        <v>1560</v>
      </c>
      <c r="B52" s="11" t="s">
        <v>62</v>
      </c>
      <c r="C52" s="12">
        <f>+$C$3*'Skatt 2023'!L52*'Skatt 2023'!J52/1000</f>
        <v>91639.196555544579</v>
      </c>
      <c r="D52" s="12">
        <f>+'Skatt 2023'!G52</f>
        <v>0</v>
      </c>
      <c r="E52" s="12">
        <f>+$E$3*'Skatt 2023'!N52*'Skatt 2023'!J52/1000</f>
        <v>2833.5</v>
      </c>
      <c r="F52" s="13">
        <f t="shared" si="1"/>
        <v>94472.696555544579</v>
      </c>
      <c r="G52" s="12">
        <f>+'Skatt 2023'!J52</f>
        <v>3031</v>
      </c>
      <c r="H52" s="12">
        <f t="shared" si="2"/>
        <v>31168.821034491779</v>
      </c>
      <c r="I52" s="26">
        <f t="shared" si="3"/>
        <v>0.81817005508307339</v>
      </c>
    </row>
    <row r="53" spans="1:9" x14ac:dyDescent="0.35">
      <c r="A53" s="10">
        <v>1563</v>
      </c>
      <c r="B53" s="11" t="s">
        <v>63</v>
      </c>
      <c r="C53" s="12">
        <f>+$C$3*'Skatt 2023'!L53*'Skatt 2023'!J53/1000</f>
        <v>247073.60810579933</v>
      </c>
      <c r="D53" s="12">
        <f>+'Skatt 2023'!G53</f>
        <v>15514.224</v>
      </c>
      <c r="E53" s="12">
        <f>+$E$3*'Skatt 2023'!N53*'Skatt 2023'!J53/1000</f>
        <v>7067.25</v>
      </c>
      <c r="F53" s="13">
        <f t="shared" si="1"/>
        <v>269655.08210579935</v>
      </c>
      <c r="G53" s="12">
        <f>+'Skatt 2023'!J53</f>
        <v>7110</v>
      </c>
      <c r="H53" s="12">
        <f t="shared" si="2"/>
        <v>35744.143193502015</v>
      </c>
      <c r="I53" s="26">
        <f t="shared" si="3"/>
        <v>0.93827057408306158</v>
      </c>
    </row>
    <row r="54" spans="1:9" x14ac:dyDescent="0.35">
      <c r="A54" s="10">
        <v>1566</v>
      </c>
      <c r="B54" s="11" t="s">
        <v>64</v>
      </c>
      <c r="C54" s="12">
        <f>+$C$3*'Skatt 2023'!L54*'Skatt 2023'!J54/1000</f>
        <v>168476.30924946794</v>
      </c>
      <c r="D54" s="12">
        <f>+'Skatt 2023'!G54</f>
        <v>7524.7920000000004</v>
      </c>
      <c r="E54" s="12">
        <f>+$E$3*'Skatt 2023'!N54*'Skatt 2023'!J54/1000</f>
        <v>10756.5</v>
      </c>
      <c r="F54" s="13">
        <f t="shared" si="1"/>
        <v>186757.60124946793</v>
      </c>
      <c r="G54" s="12">
        <f>+'Skatt 2023'!J54</f>
        <v>5912</v>
      </c>
      <c r="H54" s="12">
        <f t="shared" si="2"/>
        <v>30316.780996188758</v>
      </c>
      <c r="I54" s="26">
        <f t="shared" si="3"/>
        <v>0.79580431836496224</v>
      </c>
    </row>
    <row r="55" spans="1:9" x14ac:dyDescent="0.35">
      <c r="A55" s="10">
        <v>1573</v>
      </c>
      <c r="B55" s="11" t="s">
        <v>65</v>
      </c>
      <c r="C55" s="12">
        <f>+$C$3*'Skatt 2023'!L55*'Skatt 2023'!J55/1000</f>
        <v>69873.399006680847</v>
      </c>
      <c r="D55" s="12">
        <f>+'Skatt 2023'!G55</f>
        <v>0</v>
      </c>
      <c r="E55" s="12">
        <f>+$E$3*'Skatt 2023'!N55*'Skatt 2023'!J55/1000</f>
        <v>2540.2500000000005</v>
      </c>
      <c r="F55" s="13">
        <f t="shared" si="1"/>
        <v>72413.649006680847</v>
      </c>
      <c r="G55" s="12">
        <f>+'Skatt 2023'!J55</f>
        <v>2158</v>
      </c>
      <c r="H55" s="12">
        <f t="shared" si="2"/>
        <v>33555.907788081946</v>
      </c>
      <c r="I55" s="26">
        <f t="shared" si="3"/>
        <v>0.88083020185319605</v>
      </c>
    </row>
    <row r="56" spans="1:9" x14ac:dyDescent="0.35">
      <c r="A56" s="10">
        <v>1576</v>
      </c>
      <c r="B56" s="11" t="s">
        <v>66</v>
      </c>
      <c r="C56" s="12">
        <f>+$C$3*'Skatt 2023'!L56*'Skatt 2023'!J56/1000</f>
        <v>112451.57945447169</v>
      </c>
      <c r="D56" s="12">
        <f>+'Skatt 2023'!G56</f>
        <v>0</v>
      </c>
      <c r="E56" s="12">
        <f>+$E$3*'Skatt 2023'!N56*'Skatt 2023'!J56/1000</f>
        <v>5163.75</v>
      </c>
      <c r="F56" s="13">
        <f t="shared" si="1"/>
        <v>117615.32945447169</v>
      </c>
      <c r="G56" s="12">
        <f>+'Skatt 2023'!J56</f>
        <v>3381</v>
      </c>
      <c r="H56" s="12">
        <f t="shared" si="2"/>
        <v>34787.142695791685</v>
      </c>
      <c r="I56" s="26">
        <f t="shared" si="3"/>
        <v>0.9131496640216985</v>
      </c>
    </row>
    <row r="57" spans="1:9" x14ac:dyDescent="0.35">
      <c r="A57" s="10">
        <v>1577</v>
      </c>
      <c r="B57" s="11" t="s">
        <v>67</v>
      </c>
      <c r="C57" s="12">
        <f>+$C$3*'Skatt 2023'!L57*'Skatt 2023'!J57/1000</f>
        <v>317149.49049769522</v>
      </c>
      <c r="D57" s="12">
        <f>+'Skatt 2023'!G57</f>
        <v>4178.5590000000002</v>
      </c>
      <c r="E57" s="12">
        <f>+$E$3*'Skatt 2023'!N57*'Skatt 2023'!J57/1000</f>
        <v>12027.75</v>
      </c>
      <c r="F57" s="13">
        <f t="shared" si="1"/>
        <v>333355.79949769523</v>
      </c>
      <c r="G57" s="12">
        <f>+'Skatt 2023'!J57</f>
        <v>10960</v>
      </c>
      <c r="H57" s="12">
        <f t="shared" si="2"/>
        <v>30034.419753439342</v>
      </c>
      <c r="I57" s="26">
        <f t="shared" si="3"/>
        <v>0.78839243989583552</v>
      </c>
    </row>
    <row r="58" spans="1:9" x14ac:dyDescent="0.35">
      <c r="A58" s="10">
        <v>1578</v>
      </c>
      <c r="B58" s="11" t="s">
        <v>68</v>
      </c>
      <c r="C58" s="12">
        <f>+$C$3*'Skatt 2023'!L58*'Skatt 2023'!J58/1000</f>
        <v>81769.821585154961</v>
      </c>
      <c r="D58" s="12">
        <f>+'Skatt 2023'!G58</f>
        <v>10128.723</v>
      </c>
      <c r="E58" s="12">
        <f>+$E$3*'Skatt 2023'!N58*'Skatt 2023'!J58/1000</f>
        <v>3676.5</v>
      </c>
      <c r="F58" s="13">
        <f t="shared" si="1"/>
        <v>95575.044585154959</v>
      </c>
      <c r="G58" s="12">
        <f>+'Skatt 2023'!J58</f>
        <v>2494</v>
      </c>
      <c r="H58" s="12">
        <f t="shared" si="2"/>
        <v>34260.754444729333</v>
      </c>
      <c r="I58" s="26">
        <f t="shared" si="3"/>
        <v>0.89933216659726345</v>
      </c>
    </row>
    <row r="59" spans="1:9" x14ac:dyDescent="0.35">
      <c r="A59" s="10">
        <v>1579</v>
      </c>
      <c r="B59" s="11" t="s">
        <v>69</v>
      </c>
      <c r="C59" s="12">
        <f>+$C$3*'Skatt 2023'!L59*'Skatt 2023'!J59/1000</f>
        <v>415236.46507650556</v>
      </c>
      <c r="D59" s="12">
        <f>+'Skatt 2023'!G59</f>
        <v>0</v>
      </c>
      <c r="E59" s="12">
        <f>+$E$3*'Skatt 2023'!N59*'Skatt 2023'!J59/1000</f>
        <v>14572.5</v>
      </c>
      <c r="F59" s="13">
        <f t="shared" si="1"/>
        <v>429808.96507650556</v>
      </c>
      <c r="G59" s="12">
        <f>+'Skatt 2023'!J59</f>
        <v>13341</v>
      </c>
      <c r="H59" s="12">
        <f t="shared" si="2"/>
        <v>32217.14752091339</v>
      </c>
      <c r="I59" s="26">
        <f t="shared" si="3"/>
        <v>0.84568823866119025</v>
      </c>
    </row>
    <row r="60" spans="1:9" x14ac:dyDescent="0.35">
      <c r="A60" s="10">
        <v>1804</v>
      </c>
      <c r="B60" s="11" t="s">
        <v>70</v>
      </c>
      <c r="C60" s="12">
        <f>+$C$3*'Skatt 2023'!L60*'Skatt 2023'!J60/1000</f>
        <v>1835462.1733539174</v>
      </c>
      <c r="D60" s="12">
        <f>+'Skatt 2023'!G60</f>
        <v>1499.52</v>
      </c>
      <c r="E60" s="12">
        <f>+$E$3*'Skatt 2023'!N60*'Skatt 2023'!J60/1000</f>
        <v>103770</v>
      </c>
      <c r="F60" s="13">
        <f t="shared" si="1"/>
        <v>1940731.6933539174</v>
      </c>
      <c r="G60" s="12">
        <f>+'Skatt 2023'!J60</f>
        <v>53259</v>
      </c>
      <c r="H60" s="12">
        <f t="shared" si="2"/>
        <v>36411.351571638923</v>
      </c>
      <c r="I60" s="26">
        <f t="shared" si="3"/>
        <v>0.95578454789965461</v>
      </c>
    </row>
    <row r="61" spans="1:9" x14ac:dyDescent="0.35">
      <c r="A61" s="10">
        <v>1806</v>
      </c>
      <c r="B61" s="11" t="s">
        <v>71</v>
      </c>
      <c r="C61" s="12">
        <f>+$C$3*'Skatt 2023'!L61*'Skatt 2023'!J61/1000</f>
        <v>703207.40665150923</v>
      </c>
      <c r="D61" s="12">
        <f>+'Skatt 2023'!G61</f>
        <v>22102.134999999998</v>
      </c>
      <c r="E61" s="12">
        <f>+$E$3*'Skatt 2023'!N61*'Skatt 2023'!J61/1000</f>
        <v>20567.25</v>
      </c>
      <c r="F61" s="13">
        <f t="shared" si="1"/>
        <v>745876.79165150924</v>
      </c>
      <c r="G61" s="12">
        <f>+'Skatt 2023'!J61</f>
        <v>21515</v>
      </c>
      <c r="H61" s="12">
        <f t="shared" si="2"/>
        <v>33640.467425122442</v>
      </c>
      <c r="I61" s="26">
        <f t="shared" si="3"/>
        <v>0.88304986113445882</v>
      </c>
    </row>
    <row r="62" spans="1:9" x14ac:dyDescent="0.35">
      <c r="A62" s="10">
        <v>1811</v>
      </c>
      <c r="B62" s="11" t="s">
        <v>72</v>
      </c>
      <c r="C62" s="12">
        <f>+$C$3*'Skatt 2023'!L62*'Skatt 2023'!J62/1000</f>
        <v>34529.463657700318</v>
      </c>
      <c r="D62" s="12">
        <f>+'Skatt 2023'!G62</f>
        <v>6153.2790000000005</v>
      </c>
      <c r="E62" s="12">
        <f>+$E$3*'Skatt 2023'!N62*'Skatt 2023'!J62/1000</f>
        <v>3372</v>
      </c>
      <c r="F62" s="13">
        <f t="shared" si="1"/>
        <v>44054.742657700321</v>
      </c>
      <c r="G62" s="12">
        <f>+'Skatt 2023'!J62</f>
        <v>1391</v>
      </c>
      <c r="H62" s="12">
        <f t="shared" si="2"/>
        <v>27247.637424658744</v>
      </c>
      <c r="I62" s="26">
        <f t="shared" si="3"/>
        <v>0.71524043171048213</v>
      </c>
    </row>
    <row r="63" spans="1:9" x14ac:dyDescent="0.35">
      <c r="A63" s="10">
        <v>1812</v>
      </c>
      <c r="B63" s="11" t="s">
        <v>73</v>
      </c>
      <c r="C63" s="12">
        <f>+$C$3*'Skatt 2023'!L63*'Skatt 2023'!J63/1000</f>
        <v>61112.700066449746</v>
      </c>
      <c r="D63" s="12">
        <f>+'Skatt 2023'!G63</f>
        <v>0</v>
      </c>
      <c r="E63" s="12">
        <f>+$E$3*'Skatt 2023'!N63*'Skatt 2023'!J63/1000</f>
        <v>1731.0000000000002</v>
      </c>
      <c r="F63" s="13">
        <f t="shared" si="1"/>
        <v>62843.700066449746</v>
      </c>
      <c r="G63" s="12">
        <f>+'Skatt 2023'!J63</f>
        <v>1970</v>
      </c>
      <c r="H63" s="12">
        <f t="shared" si="2"/>
        <v>31900.355363680075</v>
      </c>
      <c r="I63" s="26">
        <f t="shared" si="3"/>
        <v>0.83737256138720406</v>
      </c>
    </row>
    <row r="64" spans="1:9" x14ac:dyDescent="0.35">
      <c r="A64" s="10">
        <v>1813</v>
      </c>
      <c r="B64" s="11" t="s">
        <v>74</v>
      </c>
      <c r="C64" s="12">
        <f>+$C$3*'Skatt 2023'!L64*'Skatt 2023'!J64/1000</f>
        <v>265543.20985741133</v>
      </c>
      <c r="D64" s="12">
        <f>+'Skatt 2023'!G64</f>
        <v>316.976</v>
      </c>
      <c r="E64" s="12">
        <f>+$E$3*'Skatt 2023'!N64*'Skatt 2023'!J64/1000</f>
        <v>18354.75</v>
      </c>
      <c r="F64" s="13">
        <f t="shared" si="1"/>
        <v>284214.93585741136</v>
      </c>
      <c r="G64" s="12">
        <f>+'Skatt 2023'!J64</f>
        <v>7787</v>
      </c>
      <c r="H64" s="12">
        <f t="shared" si="2"/>
        <v>36457.937569977053</v>
      </c>
      <c r="I64" s="26">
        <f t="shared" si="3"/>
        <v>0.95700741317210836</v>
      </c>
    </row>
    <row r="65" spans="1:9" x14ac:dyDescent="0.35">
      <c r="A65" s="10">
        <v>1815</v>
      </c>
      <c r="B65" s="11" t="s">
        <v>75</v>
      </c>
      <c r="C65" s="12">
        <f>+$C$3*'Skatt 2023'!L65*'Skatt 2023'!J65/1000</f>
        <v>40742.315945597766</v>
      </c>
      <c r="D65" s="12">
        <f>+'Skatt 2023'!G65</f>
        <v>0</v>
      </c>
      <c r="E65" s="12">
        <f>+$E$3*'Skatt 2023'!N65*'Skatt 2023'!J65/1000</f>
        <v>1291.4999999999998</v>
      </c>
      <c r="F65" s="13">
        <f t="shared" si="1"/>
        <v>42033.815945597766</v>
      </c>
      <c r="G65" s="12">
        <f>+'Skatt 2023'!J65</f>
        <v>1219</v>
      </c>
      <c r="H65" s="12">
        <f t="shared" si="2"/>
        <v>34482.211604263961</v>
      </c>
      <c r="I65" s="26">
        <f t="shared" si="3"/>
        <v>0.90514533534735764</v>
      </c>
    </row>
    <row r="66" spans="1:9" x14ac:dyDescent="0.35">
      <c r="A66" s="10">
        <v>1816</v>
      </c>
      <c r="B66" s="11" t="s">
        <v>76</v>
      </c>
      <c r="C66" s="12">
        <f>+$C$3*'Skatt 2023'!L66*'Skatt 2023'!J66/1000</f>
        <v>14928.232982323836</v>
      </c>
      <c r="D66" s="12">
        <f>+'Skatt 2023'!G66</f>
        <v>0</v>
      </c>
      <c r="E66" s="12">
        <f>+$E$3*'Skatt 2023'!N66*'Skatt 2023'!J66/1000</f>
        <v>466.49999999999994</v>
      </c>
      <c r="F66" s="13">
        <f t="shared" si="1"/>
        <v>15394.732982323836</v>
      </c>
      <c r="G66" s="12">
        <f>+'Skatt 2023'!J66</f>
        <v>454</v>
      </c>
      <c r="H66" s="12">
        <f t="shared" si="2"/>
        <v>33909.103485294792</v>
      </c>
      <c r="I66" s="26">
        <f t="shared" si="3"/>
        <v>0.89010145862367052</v>
      </c>
    </row>
    <row r="67" spans="1:9" x14ac:dyDescent="0.35">
      <c r="A67" s="10">
        <v>1818</v>
      </c>
      <c r="B67" s="11" t="s">
        <v>49</v>
      </c>
      <c r="C67" s="12">
        <f>+$C$3*'Skatt 2023'!L67*'Skatt 2023'!J67/1000</f>
        <v>51177.250313878372</v>
      </c>
      <c r="D67" s="12">
        <f>+'Skatt 2023'!G67</f>
        <v>0</v>
      </c>
      <c r="E67" s="12">
        <f>+$E$3*'Skatt 2023'!N67*'Skatt 2023'!J67/1000</f>
        <v>6177.75</v>
      </c>
      <c r="F67" s="13">
        <f t="shared" si="1"/>
        <v>57355.000313878372</v>
      </c>
      <c r="G67" s="12">
        <f>+'Skatt 2023'!J67</f>
        <v>1839</v>
      </c>
      <c r="H67" s="12">
        <f t="shared" si="2"/>
        <v>31188.145902054581</v>
      </c>
      <c r="I67" s="26">
        <f t="shared" si="3"/>
        <v>0.81867732572833884</v>
      </c>
    </row>
    <row r="68" spans="1:9" x14ac:dyDescent="0.35">
      <c r="A68" s="10">
        <v>1820</v>
      </c>
      <c r="B68" s="11" t="s">
        <v>77</v>
      </c>
      <c r="C68" s="12">
        <f>+$C$3*'Skatt 2023'!L68*'Skatt 2023'!J68/1000</f>
        <v>226616.90797848412</v>
      </c>
      <c r="D68" s="12">
        <f>+'Skatt 2023'!G68</f>
        <v>0</v>
      </c>
      <c r="E68" s="12">
        <f>+$E$3*'Skatt 2023'!N68*'Skatt 2023'!J68/1000</f>
        <v>7817.25</v>
      </c>
      <c r="F68" s="13">
        <f t="shared" si="1"/>
        <v>234434.15797848412</v>
      </c>
      <c r="G68" s="12">
        <f>+'Skatt 2023'!J68</f>
        <v>7300</v>
      </c>
      <c r="H68" s="12">
        <f t="shared" si="2"/>
        <v>32114.268216230703</v>
      </c>
      <c r="I68" s="26">
        <f t="shared" si="3"/>
        <v>0.84298769486179548</v>
      </c>
    </row>
    <row r="69" spans="1:9" x14ac:dyDescent="0.35">
      <c r="A69" s="10">
        <v>1822</v>
      </c>
      <c r="B69" s="11" t="s">
        <v>78</v>
      </c>
      <c r="C69" s="12">
        <f>+$C$3*'Skatt 2023'!L69*'Skatt 2023'!J69/1000</f>
        <v>64376.047191556652</v>
      </c>
      <c r="D69" s="12">
        <f>+'Skatt 2023'!G69</f>
        <v>0</v>
      </c>
      <c r="E69" s="12">
        <f>+$E$3*'Skatt 2023'!N69*'Skatt 2023'!J69/1000</f>
        <v>2132.25</v>
      </c>
      <c r="F69" s="13">
        <f t="shared" si="1"/>
        <v>66508.29719155666</v>
      </c>
      <c r="G69" s="12">
        <f>+'Skatt 2023'!J69</f>
        <v>2270</v>
      </c>
      <c r="H69" s="12">
        <f t="shared" si="2"/>
        <v>29298.809335487516</v>
      </c>
      <c r="I69" s="26">
        <f t="shared" si="3"/>
        <v>0.76908293776518677</v>
      </c>
    </row>
    <row r="70" spans="1:9" x14ac:dyDescent="0.35">
      <c r="A70" s="10">
        <v>1824</v>
      </c>
      <c r="B70" s="11" t="s">
        <v>79</v>
      </c>
      <c r="C70" s="12">
        <f>+$C$3*'Skatt 2023'!L70*'Skatt 2023'!J70/1000</f>
        <v>416220.89360680431</v>
      </c>
      <c r="D70" s="12">
        <f>+'Skatt 2023'!G70</f>
        <v>3262.5889999999999</v>
      </c>
      <c r="E70" s="12">
        <f>+$E$3*'Skatt 2023'!N70*'Skatt 2023'!J70/1000</f>
        <v>16464.75</v>
      </c>
      <c r="F70" s="13">
        <f t="shared" si="1"/>
        <v>435948.23260680429</v>
      </c>
      <c r="G70" s="12">
        <f>+'Skatt 2023'!J70</f>
        <v>13342</v>
      </c>
      <c r="H70" s="12">
        <f t="shared" si="2"/>
        <v>32430.34354720464</v>
      </c>
      <c r="I70" s="26">
        <f t="shared" si="3"/>
        <v>0.85128455571088479</v>
      </c>
    </row>
    <row r="71" spans="1:9" x14ac:dyDescent="0.35">
      <c r="A71" s="10">
        <v>1825</v>
      </c>
      <c r="B71" s="11" t="s">
        <v>80</v>
      </c>
      <c r="C71" s="12">
        <f>+$C$3*'Skatt 2023'!L71*'Skatt 2023'!J71/1000</f>
        <v>38452.086611737242</v>
      </c>
      <c r="D71" s="12">
        <f>+'Skatt 2023'!G71</f>
        <v>2695.7809999999999</v>
      </c>
      <c r="E71" s="12">
        <f>+$E$3*'Skatt 2023'!N71*'Skatt 2023'!J71/1000</f>
        <v>1666.5</v>
      </c>
      <c r="F71" s="13">
        <f t="shared" si="1"/>
        <v>42814.367611737245</v>
      </c>
      <c r="G71" s="12">
        <f>+'Skatt 2023'!J71</f>
        <v>1454</v>
      </c>
      <c r="H71" s="12">
        <f t="shared" si="2"/>
        <v>27591.875248787652</v>
      </c>
      <c r="I71" s="26">
        <f t="shared" si="3"/>
        <v>0.72427654761674487</v>
      </c>
    </row>
    <row r="72" spans="1:9" x14ac:dyDescent="0.35">
      <c r="A72" s="10">
        <v>1826</v>
      </c>
      <c r="B72" s="11" t="s">
        <v>81</v>
      </c>
      <c r="C72" s="12">
        <f>+$C$3*'Skatt 2023'!L72*'Skatt 2023'!J72/1000</f>
        <v>31439.590687424741</v>
      </c>
      <c r="D72" s="12">
        <f>+'Skatt 2023'!G72</f>
        <v>2952.0590000000002</v>
      </c>
      <c r="E72" s="12">
        <f>+$E$3*'Skatt 2023'!N72*'Skatt 2023'!J72/1000</f>
        <v>1113.75</v>
      </c>
      <c r="F72" s="13">
        <f t="shared" si="1"/>
        <v>35505.399687424739</v>
      </c>
      <c r="G72" s="12">
        <f>+'Skatt 2023'!J72</f>
        <v>1278</v>
      </c>
      <c r="H72" s="12">
        <f t="shared" si="2"/>
        <v>25472.097564495103</v>
      </c>
      <c r="I72" s="26">
        <f t="shared" si="3"/>
        <v>0.66863316531485206</v>
      </c>
    </row>
    <row r="73" spans="1:9" x14ac:dyDescent="0.35">
      <c r="A73" s="10">
        <v>1827</v>
      </c>
      <c r="B73" s="11" t="s">
        <v>82</v>
      </c>
      <c r="C73" s="12">
        <f>+$C$3*'Skatt 2023'!L73*'Skatt 2023'!J73/1000</f>
        <v>36294.503413982595</v>
      </c>
      <c r="D73" s="12">
        <f>+'Skatt 2023'!G73</f>
        <v>0</v>
      </c>
      <c r="E73" s="12">
        <f>+$E$3*'Skatt 2023'!N73*'Skatt 2023'!J73/1000</f>
        <v>6029.2500000000009</v>
      </c>
      <c r="F73" s="13">
        <f t="shared" si="1"/>
        <v>42323.753413982595</v>
      </c>
      <c r="G73" s="12">
        <f>+'Skatt 2023'!J73</f>
        <v>1391</v>
      </c>
      <c r="H73" s="12">
        <f t="shared" si="2"/>
        <v>30426.853640533856</v>
      </c>
      <c r="I73" s="26">
        <f t="shared" si="3"/>
        <v>0.79869368467712754</v>
      </c>
    </row>
    <row r="74" spans="1:9" x14ac:dyDescent="0.35">
      <c r="A74" s="10">
        <v>1828</v>
      </c>
      <c r="B74" s="11" t="s">
        <v>83</v>
      </c>
      <c r="C74" s="12">
        <f>+$C$3*'Skatt 2023'!L74*'Skatt 2023'!J74/1000</f>
        <v>47791.007336387673</v>
      </c>
      <c r="D74" s="12">
        <f>+'Skatt 2023'!G74</f>
        <v>0</v>
      </c>
      <c r="E74" s="12">
        <f>+$E$3*'Skatt 2023'!N74*'Skatt 2023'!J74/1000</f>
        <v>2499</v>
      </c>
      <c r="F74" s="13">
        <f t="shared" si="1"/>
        <v>50290.007336387673</v>
      </c>
      <c r="G74" s="12">
        <f>+'Skatt 2023'!J74</f>
        <v>1783</v>
      </c>
      <c r="H74" s="12">
        <f t="shared" si="2"/>
        <v>28205.276128091795</v>
      </c>
      <c r="I74" s="26">
        <f t="shared" si="3"/>
        <v>0.74037809443665514</v>
      </c>
    </row>
    <row r="75" spans="1:9" x14ac:dyDescent="0.35">
      <c r="A75" s="10">
        <v>1832</v>
      </c>
      <c r="B75" s="11" t="s">
        <v>84</v>
      </c>
      <c r="C75" s="12">
        <f>+$C$3*'Skatt 2023'!L75*'Skatt 2023'!J75/1000</f>
        <v>121122.24132147241</v>
      </c>
      <c r="D75" s="12">
        <f>+'Skatt 2023'!G75</f>
        <v>35475.836000000003</v>
      </c>
      <c r="E75" s="12">
        <f>+$E$3*'Skatt 2023'!N75*'Skatt 2023'!J75/1000</f>
        <v>2764.5</v>
      </c>
      <c r="F75" s="13">
        <f t="shared" ref="F75:F138" si="4">+C75+D75+E75</f>
        <v>159362.5773214724</v>
      </c>
      <c r="G75" s="12">
        <f>+'Skatt 2023'!J75</f>
        <v>4459</v>
      </c>
      <c r="H75" s="12">
        <f t="shared" ref="H75:H138" si="5">+(C75+E75)*1000/G75</f>
        <v>27783.525750498407</v>
      </c>
      <c r="I75" s="26">
        <f t="shared" ref="I75:I138" si="6">+H75/H$367</f>
        <v>0.72930730259358101</v>
      </c>
    </row>
    <row r="76" spans="1:9" x14ac:dyDescent="0.35">
      <c r="A76" s="10">
        <v>1833</v>
      </c>
      <c r="B76" s="11" t="s">
        <v>85</v>
      </c>
      <c r="C76" s="12">
        <f>+$C$3*'Skatt 2023'!L76*'Skatt 2023'!J76/1000</f>
        <v>820241.34340734943</v>
      </c>
      <c r="D76" s="12">
        <f>+'Skatt 2023'!G76</f>
        <v>30109.584999999999</v>
      </c>
      <c r="E76" s="12">
        <f>+$E$3*'Skatt 2023'!N76*'Skatt 2023'!J76/1000</f>
        <v>25798.500000000004</v>
      </c>
      <c r="F76" s="13">
        <f t="shared" si="4"/>
        <v>876149.42840734939</v>
      </c>
      <c r="G76" s="12">
        <f>+'Skatt 2023'!J76</f>
        <v>25980</v>
      </c>
      <c r="H76" s="12">
        <f t="shared" si="5"/>
        <v>32565.04401106041</v>
      </c>
      <c r="I76" s="26">
        <f t="shared" si="6"/>
        <v>0.85482039320087622</v>
      </c>
    </row>
    <row r="77" spans="1:9" x14ac:dyDescent="0.35">
      <c r="A77" s="10">
        <v>1834</v>
      </c>
      <c r="B77" s="11" t="s">
        <v>86</v>
      </c>
      <c r="C77" s="12">
        <f>+$C$3*'Skatt 2023'!L77*'Skatt 2023'!J77/1000</f>
        <v>53480.909240884059</v>
      </c>
      <c r="D77" s="12">
        <f>+'Skatt 2023'!G77</f>
        <v>2.8159999999999998</v>
      </c>
      <c r="E77" s="12">
        <f>+$E$3*'Skatt 2023'!N77*'Skatt 2023'!J77/1000</f>
        <v>12102.750000000002</v>
      </c>
      <c r="F77" s="13">
        <f t="shared" si="4"/>
        <v>65586.475240884058</v>
      </c>
      <c r="G77" s="12">
        <f>+'Skatt 2023'!J77</f>
        <v>1852</v>
      </c>
      <c r="H77" s="12">
        <f t="shared" si="5"/>
        <v>35412.343002637186</v>
      </c>
      <c r="I77" s="26">
        <f t="shared" si="6"/>
        <v>0.92956094146217927</v>
      </c>
    </row>
    <row r="78" spans="1:9" x14ac:dyDescent="0.35">
      <c r="A78" s="10">
        <v>1835</v>
      </c>
      <c r="B78" s="11" t="s">
        <v>87</v>
      </c>
      <c r="C78" s="12">
        <f>+$C$3*'Skatt 2023'!L78*'Skatt 2023'!J78/1000</f>
        <v>13176.835798267044</v>
      </c>
      <c r="D78" s="12">
        <f>+'Skatt 2023'!G78</f>
        <v>0</v>
      </c>
      <c r="E78" s="12">
        <f>+$E$3*'Skatt 2023'!N78*'Skatt 2023'!J78/1000</f>
        <v>853.49999999999989</v>
      </c>
      <c r="F78" s="13">
        <f t="shared" si="4"/>
        <v>14030.335798267044</v>
      </c>
      <c r="G78" s="12">
        <f>+'Skatt 2023'!J78</f>
        <v>444</v>
      </c>
      <c r="H78" s="12">
        <f t="shared" si="5"/>
        <v>31599.855401502351</v>
      </c>
      <c r="I78" s="26">
        <f t="shared" si="6"/>
        <v>0.82948454822381423</v>
      </c>
    </row>
    <row r="79" spans="1:9" x14ac:dyDescent="0.35">
      <c r="A79" s="10">
        <v>1836</v>
      </c>
      <c r="B79" s="11" t="s">
        <v>88</v>
      </c>
      <c r="C79" s="12">
        <f>+$C$3*'Skatt 2023'!L79*'Skatt 2023'!J79/1000</f>
        <v>33789.040716619915</v>
      </c>
      <c r="D79" s="12">
        <f>+'Skatt 2023'!G79</f>
        <v>349.096</v>
      </c>
      <c r="E79" s="12">
        <f>+$E$3*'Skatt 2023'!N79*'Skatt 2023'!J79/1000</f>
        <v>1397.25</v>
      </c>
      <c r="F79" s="13">
        <f t="shared" si="4"/>
        <v>35535.386716619912</v>
      </c>
      <c r="G79" s="12">
        <f>+'Skatt 2023'!J79</f>
        <v>1139</v>
      </c>
      <c r="H79" s="12">
        <f t="shared" si="5"/>
        <v>30892.265774029776</v>
      </c>
      <c r="I79" s="26">
        <f t="shared" si="6"/>
        <v>0.81091058150737039</v>
      </c>
    </row>
    <row r="80" spans="1:9" x14ac:dyDescent="0.35">
      <c r="A80" s="10">
        <v>1837</v>
      </c>
      <c r="B80" s="11" t="s">
        <v>89</v>
      </c>
      <c r="C80" s="12">
        <f>+$C$3*'Skatt 2023'!L80*'Skatt 2023'!J80/1000</f>
        <v>198322.77899648386</v>
      </c>
      <c r="D80" s="12">
        <f>+'Skatt 2023'!G80</f>
        <v>22309.583999999999</v>
      </c>
      <c r="E80" s="12">
        <f>+$E$3*'Skatt 2023'!N80*'Skatt 2023'!J80/1000</f>
        <v>6060</v>
      </c>
      <c r="F80" s="13">
        <f t="shared" si="4"/>
        <v>226692.36299648386</v>
      </c>
      <c r="G80" s="12">
        <f>+'Skatt 2023'!J80</f>
        <v>6212</v>
      </c>
      <c r="H80" s="12">
        <f t="shared" si="5"/>
        <v>32901.284448886647</v>
      </c>
      <c r="I80" s="26">
        <f t="shared" si="6"/>
        <v>0.8636465806666459</v>
      </c>
    </row>
    <row r="81" spans="1:9" x14ac:dyDescent="0.35">
      <c r="A81" s="10">
        <v>1838</v>
      </c>
      <c r="B81" s="11" t="s">
        <v>90</v>
      </c>
      <c r="C81" s="12">
        <f>+$C$3*'Skatt 2023'!L81*'Skatt 2023'!J81/1000</f>
        <v>57170.579599935845</v>
      </c>
      <c r="D81" s="12">
        <f>+'Skatt 2023'!G81</f>
        <v>3571.931</v>
      </c>
      <c r="E81" s="12">
        <f>+$E$3*'Skatt 2023'!N81*'Skatt 2023'!J81/1000</f>
        <v>2390.9999999999995</v>
      </c>
      <c r="F81" s="13">
        <f t="shared" si="4"/>
        <v>63133.510599935842</v>
      </c>
      <c r="G81" s="12">
        <f>+'Skatt 2023'!J81</f>
        <v>1928</v>
      </c>
      <c r="H81" s="12">
        <f t="shared" si="5"/>
        <v>30892.935477145147</v>
      </c>
      <c r="I81" s="26">
        <f t="shared" si="6"/>
        <v>0.81092816096711906</v>
      </c>
    </row>
    <row r="82" spans="1:9" x14ac:dyDescent="0.35">
      <c r="A82" s="10">
        <v>1839</v>
      </c>
      <c r="B82" s="11" t="s">
        <v>91</v>
      </c>
      <c r="C82" s="12">
        <f>+$C$3*'Skatt 2023'!L82*'Skatt 2023'!J82/1000</f>
        <v>23431.651880694546</v>
      </c>
      <c r="D82" s="12">
        <f>+'Skatt 2023'!G82</f>
        <v>7253.7849999999999</v>
      </c>
      <c r="E82" s="12">
        <f>+$E$3*'Skatt 2023'!N82*'Skatt 2023'!J82/1000</f>
        <v>891.00000000000011</v>
      </c>
      <c r="F82" s="13">
        <f t="shared" si="4"/>
        <v>31576.436880694546</v>
      </c>
      <c r="G82" s="12">
        <f>+'Skatt 2023'!J82</f>
        <v>1027</v>
      </c>
      <c r="H82" s="12">
        <f t="shared" si="5"/>
        <v>23683.205336606177</v>
      </c>
      <c r="I82" s="26">
        <f t="shared" si="6"/>
        <v>0.62167540419164791</v>
      </c>
    </row>
    <row r="83" spans="1:9" x14ac:dyDescent="0.35">
      <c r="A83" s="10">
        <v>1840</v>
      </c>
      <c r="B83" s="11" t="s">
        <v>92</v>
      </c>
      <c r="C83" s="12">
        <f>+$C$3*'Skatt 2023'!L83*'Skatt 2023'!J83/1000</f>
        <v>126763.57557300713</v>
      </c>
      <c r="D83" s="12">
        <f>+'Skatt 2023'!G83</f>
        <v>668.67899999999997</v>
      </c>
      <c r="E83" s="12">
        <f>+$E$3*'Skatt 2023'!N83*'Skatt 2023'!J83/1000</f>
        <v>5144.25</v>
      </c>
      <c r="F83" s="13">
        <f t="shared" si="4"/>
        <v>132576.50457300711</v>
      </c>
      <c r="G83" s="12">
        <f>+'Skatt 2023'!J83</f>
        <v>4650</v>
      </c>
      <c r="H83" s="12">
        <f t="shared" si="5"/>
        <v>28367.274316775722</v>
      </c>
      <c r="I83" s="26">
        <f t="shared" si="6"/>
        <v>0.74463048713422353</v>
      </c>
    </row>
    <row r="84" spans="1:9" x14ac:dyDescent="0.35">
      <c r="A84" s="10">
        <v>1841</v>
      </c>
      <c r="B84" s="11" t="s">
        <v>93</v>
      </c>
      <c r="C84" s="12">
        <f>+$C$3*'Skatt 2023'!L84*'Skatt 2023'!J84/1000</f>
        <v>293980.70289051719</v>
      </c>
      <c r="D84" s="12">
        <f>+'Skatt 2023'!G84</f>
        <v>12992.155000000001</v>
      </c>
      <c r="E84" s="12">
        <f>+$E$3*'Skatt 2023'!N84*'Skatt 2023'!J84/1000</f>
        <v>9634.5000000000018</v>
      </c>
      <c r="F84" s="13">
        <f t="shared" si="4"/>
        <v>316607.35789051722</v>
      </c>
      <c r="G84" s="12">
        <f>+'Skatt 2023'!J84</f>
        <v>9572</v>
      </c>
      <c r="H84" s="12">
        <f t="shared" si="5"/>
        <v>31719.097669297658</v>
      </c>
      <c r="I84" s="26">
        <f t="shared" si="6"/>
        <v>0.83261461376919876</v>
      </c>
    </row>
    <row r="85" spans="1:9" x14ac:dyDescent="0.35">
      <c r="A85" s="10">
        <v>1845</v>
      </c>
      <c r="B85" s="11" t="s">
        <v>94</v>
      </c>
      <c r="C85" s="12">
        <f>+$C$3*'Skatt 2023'!L85*'Skatt 2023'!J85/1000</f>
        <v>49254.390686542385</v>
      </c>
      <c r="D85" s="12">
        <f>+'Skatt 2023'!G85</f>
        <v>16312.681</v>
      </c>
      <c r="E85" s="12">
        <f>+$E$3*'Skatt 2023'!N85*'Skatt 2023'!J85/1000</f>
        <v>1421.25</v>
      </c>
      <c r="F85" s="13">
        <f t="shared" si="4"/>
        <v>66988.321686542389</v>
      </c>
      <c r="G85" s="12">
        <f>+'Skatt 2023'!J85</f>
        <v>1845</v>
      </c>
      <c r="H85" s="12">
        <f t="shared" si="5"/>
        <v>27466.471916825139</v>
      </c>
      <c r="I85" s="26">
        <f t="shared" si="6"/>
        <v>0.72098475640956927</v>
      </c>
    </row>
    <row r="86" spans="1:9" x14ac:dyDescent="0.35">
      <c r="A86" s="10">
        <v>1848</v>
      </c>
      <c r="B86" s="11" t="s">
        <v>95</v>
      </c>
      <c r="C86" s="12">
        <f>+$C$3*'Skatt 2023'!L86*'Skatt 2023'!J86/1000</f>
        <v>89068.84661780794</v>
      </c>
      <c r="D86" s="12">
        <f>+'Skatt 2023'!G86</f>
        <v>0</v>
      </c>
      <c r="E86" s="12">
        <f>+$E$3*'Skatt 2023'!N86*'Skatt 2023'!J86/1000</f>
        <v>4148.9999999999991</v>
      </c>
      <c r="F86" s="13">
        <f t="shared" si="4"/>
        <v>93217.84661780794</v>
      </c>
      <c r="G86" s="12">
        <f>+'Skatt 2023'!J86</f>
        <v>2665</v>
      </c>
      <c r="H86" s="12">
        <f t="shared" si="5"/>
        <v>34978.554077976711</v>
      </c>
      <c r="I86" s="26">
        <f t="shared" si="6"/>
        <v>0.91817414219918703</v>
      </c>
    </row>
    <row r="87" spans="1:9" x14ac:dyDescent="0.35">
      <c r="A87" s="10">
        <v>1851</v>
      </c>
      <c r="B87" s="11" t="s">
        <v>96</v>
      </c>
      <c r="C87" s="12">
        <f>+$C$3*'Skatt 2023'!L87*'Skatt 2023'!J87/1000</f>
        <v>55138.871232278623</v>
      </c>
      <c r="D87" s="12">
        <f>+'Skatt 2023'!G87</f>
        <v>0</v>
      </c>
      <c r="E87" s="12">
        <f>+$E$3*'Skatt 2023'!N87*'Skatt 2023'!J87/1000</f>
        <v>2743.5</v>
      </c>
      <c r="F87" s="13">
        <f t="shared" si="4"/>
        <v>57882.371232278623</v>
      </c>
      <c r="G87" s="12">
        <f>+'Skatt 2023'!J87</f>
        <v>1985</v>
      </c>
      <c r="H87" s="12">
        <f t="shared" si="5"/>
        <v>29159.884751777645</v>
      </c>
      <c r="I87" s="26">
        <f t="shared" si="6"/>
        <v>0.76543621868715317</v>
      </c>
    </row>
    <row r="88" spans="1:9" x14ac:dyDescent="0.35">
      <c r="A88" s="10">
        <v>1853</v>
      </c>
      <c r="B88" s="11" t="s">
        <v>97</v>
      </c>
      <c r="C88" s="12">
        <f>+$C$3*'Skatt 2023'!L88*'Skatt 2023'!J88/1000</f>
        <v>49214.612118429592</v>
      </c>
      <c r="D88" s="12">
        <f>+'Skatt 2023'!G88</f>
        <v>797.67600000000004</v>
      </c>
      <c r="E88" s="12">
        <f>+$E$3*'Skatt 2023'!N88*'Skatt 2023'!J88/1000</f>
        <v>1043.2500000000002</v>
      </c>
      <c r="F88" s="13">
        <f t="shared" si="4"/>
        <v>51055.538118429591</v>
      </c>
      <c r="G88" s="12">
        <f>+'Skatt 2023'!J88</f>
        <v>1310</v>
      </c>
      <c r="H88" s="12">
        <f t="shared" si="5"/>
        <v>38364.780243076028</v>
      </c>
      <c r="I88" s="26">
        <f t="shared" si="6"/>
        <v>1.0070613299743414</v>
      </c>
    </row>
    <row r="89" spans="1:9" x14ac:dyDescent="0.35">
      <c r="A89" s="10">
        <v>1856</v>
      </c>
      <c r="B89" s="11" t="s">
        <v>98</v>
      </c>
      <c r="C89" s="12">
        <f>+$C$3*'Skatt 2023'!L89*'Skatt 2023'!J89/1000</f>
        <v>17173.803410916516</v>
      </c>
      <c r="D89" s="12">
        <f>+'Skatt 2023'!G89</f>
        <v>0</v>
      </c>
      <c r="E89" s="12">
        <f>+$E$3*'Skatt 2023'!N89*'Skatt 2023'!J89/1000</f>
        <v>1329.75</v>
      </c>
      <c r="F89" s="13">
        <f t="shared" si="4"/>
        <v>18503.553410916516</v>
      </c>
      <c r="G89" s="12">
        <f>+'Skatt 2023'!J89</f>
        <v>469</v>
      </c>
      <c r="H89" s="12">
        <f t="shared" si="5"/>
        <v>39453.205566986173</v>
      </c>
      <c r="I89" s="26">
        <f t="shared" si="6"/>
        <v>1.0356320932454937</v>
      </c>
    </row>
    <row r="90" spans="1:9" x14ac:dyDescent="0.35">
      <c r="A90" s="10">
        <v>1857</v>
      </c>
      <c r="B90" s="11" t="s">
        <v>99</v>
      </c>
      <c r="C90" s="12">
        <f>+$C$3*'Skatt 2023'!L90*'Skatt 2023'!J90/1000</f>
        <v>23392.789885563114</v>
      </c>
      <c r="D90" s="12">
        <f>+'Skatt 2023'!G90</f>
        <v>0</v>
      </c>
      <c r="E90" s="12">
        <f>+$E$3*'Skatt 2023'!N90*'Skatt 2023'!J90/1000</f>
        <v>2552.25</v>
      </c>
      <c r="F90" s="13">
        <f t="shared" si="4"/>
        <v>25945.039885563114</v>
      </c>
      <c r="G90" s="12">
        <f>+'Skatt 2023'!J90</f>
        <v>688</v>
      </c>
      <c r="H90" s="12">
        <f t="shared" si="5"/>
        <v>37710.81378715569</v>
      </c>
      <c r="I90" s="26">
        <f t="shared" si="6"/>
        <v>0.98989495173145803</v>
      </c>
    </row>
    <row r="91" spans="1:9" x14ac:dyDescent="0.35">
      <c r="A91" s="10">
        <v>1859</v>
      </c>
      <c r="B91" s="11" t="s">
        <v>100</v>
      </c>
      <c r="C91" s="12">
        <f>+$C$3*'Skatt 2023'!L91*'Skatt 2023'!J91/1000</f>
        <v>42637.135487601481</v>
      </c>
      <c r="D91" s="12">
        <f>+'Skatt 2023'!G91</f>
        <v>0</v>
      </c>
      <c r="E91" s="12">
        <f>+$E$3*'Skatt 2023'!N91*'Skatt 2023'!J91/1000</f>
        <v>2062.5</v>
      </c>
      <c r="F91" s="13">
        <f t="shared" si="4"/>
        <v>44699.635487601481</v>
      </c>
      <c r="G91" s="12">
        <f>+'Skatt 2023'!J91</f>
        <v>1220</v>
      </c>
      <c r="H91" s="12">
        <f t="shared" si="5"/>
        <v>36639.045481640562</v>
      </c>
      <c r="I91" s="26">
        <f t="shared" si="6"/>
        <v>0.96176142904899187</v>
      </c>
    </row>
    <row r="92" spans="1:9" x14ac:dyDescent="0.35">
      <c r="A92" s="10">
        <v>1860</v>
      </c>
      <c r="B92" s="11" t="s">
        <v>101</v>
      </c>
      <c r="C92" s="12">
        <f>+$C$3*'Skatt 2023'!L92*'Skatt 2023'!J92/1000</f>
        <v>363125.18852041662</v>
      </c>
      <c r="D92" s="12">
        <f>+'Skatt 2023'!G92</f>
        <v>0</v>
      </c>
      <c r="E92" s="12">
        <f>+$E$3*'Skatt 2023'!N92*'Skatt 2023'!J92/1000</f>
        <v>20248.500000000004</v>
      </c>
      <c r="F92" s="13">
        <f t="shared" si="4"/>
        <v>383373.68852041662</v>
      </c>
      <c r="G92" s="12">
        <f>+'Skatt 2023'!J92</f>
        <v>11551</v>
      </c>
      <c r="H92" s="12">
        <f t="shared" si="5"/>
        <v>33189.65358154416</v>
      </c>
      <c r="I92" s="26">
        <f t="shared" si="6"/>
        <v>0.87121616402976276</v>
      </c>
    </row>
    <row r="93" spans="1:9" x14ac:dyDescent="0.35">
      <c r="A93" s="10">
        <v>1865</v>
      </c>
      <c r="B93" s="11" t="s">
        <v>102</v>
      </c>
      <c r="C93" s="12">
        <f>+$C$3*'Skatt 2023'!L93*'Skatt 2023'!J93/1000</f>
        <v>301618.19107361161</v>
      </c>
      <c r="D93" s="12">
        <f>+'Skatt 2023'!G93</f>
        <v>0</v>
      </c>
      <c r="E93" s="12">
        <f>+$E$3*'Skatt 2023'!N93*'Skatt 2023'!J93/1000</f>
        <v>23932.499999999996</v>
      </c>
      <c r="F93" s="13">
        <f t="shared" si="4"/>
        <v>325550.69107361161</v>
      </c>
      <c r="G93" s="12">
        <f>+'Skatt 2023'!J93</f>
        <v>9736</v>
      </c>
      <c r="H93" s="12">
        <f t="shared" si="5"/>
        <v>33437.827760231266</v>
      </c>
      <c r="I93" s="26">
        <f t="shared" si="6"/>
        <v>0.87773064467764905</v>
      </c>
    </row>
    <row r="94" spans="1:9" x14ac:dyDescent="0.35">
      <c r="A94" s="10">
        <v>1866</v>
      </c>
      <c r="B94" s="11" t="s">
        <v>103</v>
      </c>
      <c r="C94" s="12">
        <f>+$C$3*'Skatt 2023'!L94*'Skatt 2023'!J94/1000</f>
        <v>262192.28392838786</v>
      </c>
      <c r="D94" s="12">
        <f>+'Skatt 2023'!G94</f>
        <v>0</v>
      </c>
      <c r="E94" s="12">
        <f>+$E$3*'Skatt 2023'!N94*'Skatt 2023'!J94/1000</f>
        <v>36546</v>
      </c>
      <c r="F94" s="13">
        <f t="shared" si="4"/>
        <v>298738.28392838786</v>
      </c>
      <c r="G94" s="12">
        <f>+'Skatt 2023'!J94</f>
        <v>8184</v>
      </c>
      <c r="H94" s="12">
        <f t="shared" si="5"/>
        <v>36502.722865150034</v>
      </c>
      <c r="I94" s="26">
        <f t="shared" si="6"/>
        <v>0.95818301065069256</v>
      </c>
    </row>
    <row r="95" spans="1:9" x14ac:dyDescent="0.35">
      <c r="A95" s="14">
        <v>1867</v>
      </c>
      <c r="B95" s="15" t="s">
        <v>104</v>
      </c>
      <c r="C95" s="12">
        <f>+$C$3*'Skatt 2023'!L95*'Skatt 2023'!J95/1000</f>
        <v>57315.480028529921</v>
      </c>
      <c r="D95" s="12">
        <f>+'Skatt 2023'!G95</f>
        <v>0</v>
      </c>
      <c r="E95" s="12">
        <f>+$E$3*'Skatt 2023'!N95*'Skatt 2023'!J95/1000</f>
        <v>11961.000000000002</v>
      </c>
      <c r="F95" s="13">
        <f t="shared" si="4"/>
        <v>69276.480028529928</v>
      </c>
      <c r="G95" s="12">
        <f>+'Skatt 2023'!J95</f>
        <v>2584</v>
      </c>
      <c r="H95" s="12">
        <f t="shared" si="5"/>
        <v>26809.78329277474</v>
      </c>
      <c r="I95" s="26">
        <f t="shared" si="6"/>
        <v>0.703746922257383</v>
      </c>
    </row>
    <row r="96" spans="1:9" x14ac:dyDescent="0.35">
      <c r="A96" s="10">
        <v>1868</v>
      </c>
      <c r="B96" s="11" t="s">
        <v>105</v>
      </c>
      <c r="C96" s="12">
        <f>+$C$3*'Skatt 2023'!L96*'Skatt 2023'!J96/1000</f>
        <v>146556.6400648079</v>
      </c>
      <c r="D96" s="12">
        <f>+'Skatt 2023'!G96</f>
        <v>0</v>
      </c>
      <c r="E96" s="12">
        <f>+$E$3*'Skatt 2023'!N96*'Skatt 2023'!J96/1000</f>
        <v>7319.9999999999991</v>
      </c>
      <c r="F96" s="13">
        <f t="shared" si="4"/>
        <v>153876.6400648079</v>
      </c>
      <c r="G96" s="12">
        <f>+'Skatt 2023'!J96</f>
        <v>4533</v>
      </c>
      <c r="H96" s="12">
        <f t="shared" si="5"/>
        <v>33945.872504921223</v>
      </c>
      <c r="I96" s="26">
        <f t="shared" si="6"/>
        <v>0.89106663182607737</v>
      </c>
    </row>
    <row r="97" spans="1:9" x14ac:dyDescent="0.35">
      <c r="A97" s="10">
        <v>1870</v>
      </c>
      <c r="B97" s="11" t="s">
        <v>106</v>
      </c>
      <c r="C97" s="12">
        <f>+$C$3*'Skatt 2023'!L97*'Skatt 2023'!J97/1000</f>
        <v>324491.53991459694</v>
      </c>
      <c r="D97" s="12">
        <f>+'Skatt 2023'!G97</f>
        <v>0</v>
      </c>
      <c r="E97" s="12">
        <f>+$E$3*'Skatt 2023'!N97*'Skatt 2023'!J97/1000</f>
        <v>22634.25</v>
      </c>
      <c r="F97" s="13">
        <f t="shared" si="4"/>
        <v>347125.78991459694</v>
      </c>
      <c r="G97" s="12">
        <f>+'Skatt 2023'!J97</f>
        <v>10561</v>
      </c>
      <c r="H97" s="12">
        <f t="shared" si="5"/>
        <v>32868.647847230081</v>
      </c>
      <c r="I97" s="26">
        <f t="shared" si="6"/>
        <v>0.86278988191164563</v>
      </c>
    </row>
    <row r="98" spans="1:9" x14ac:dyDescent="0.35">
      <c r="A98" s="10">
        <v>1871</v>
      </c>
      <c r="B98" s="11" t="s">
        <v>107</v>
      </c>
      <c r="C98" s="12">
        <f>+$C$3*'Skatt 2023'!L98*'Skatt 2023'!J98/1000</f>
        <v>156428.46365985528</v>
      </c>
      <c r="D98" s="12">
        <f>+'Skatt 2023'!G98</f>
        <v>0</v>
      </c>
      <c r="E98" s="12">
        <f>+$E$3*'Skatt 2023'!N98*'Skatt 2023'!J98/1000</f>
        <v>5992.5</v>
      </c>
      <c r="F98" s="13">
        <f t="shared" si="4"/>
        <v>162420.96365985528</v>
      </c>
      <c r="G98" s="12">
        <f>+'Skatt 2023'!J98</f>
        <v>4577</v>
      </c>
      <c r="H98" s="12">
        <f t="shared" si="5"/>
        <v>35486.336827584724</v>
      </c>
      <c r="I98" s="26">
        <f t="shared" si="6"/>
        <v>0.93150325207335516</v>
      </c>
    </row>
    <row r="99" spans="1:9" x14ac:dyDescent="0.35">
      <c r="A99" s="10">
        <v>1874</v>
      </c>
      <c r="B99" s="11" t="s">
        <v>108</v>
      </c>
      <c r="C99" s="12">
        <f>+$C$3*'Skatt 2023'!L99*'Skatt 2023'!J99/1000</f>
        <v>36058.090743475674</v>
      </c>
      <c r="D99" s="12">
        <f>+'Skatt 2023'!G99</f>
        <v>0</v>
      </c>
      <c r="E99" s="12">
        <f>+$E$3*'Skatt 2023'!N99*'Skatt 2023'!J99/1000</f>
        <v>2431.5</v>
      </c>
      <c r="F99" s="13">
        <f t="shared" si="4"/>
        <v>38489.590743475674</v>
      </c>
      <c r="G99" s="12">
        <f>+'Skatt 2023'!J99</f>
        <v>979</v>
      </c>
      <c r="H99" s="12">
        <f t="shared" si="5"/>
        <v>39315.210156767796</v>
      </c>
      <c r="I99" s="26">
        <f t="shared" si="6"/>
        <v>1.0320097646288726</v>
      </c>
    </row>
    <row r="100" spans="1:9" x14ac:dyDescent="0.35">
      <c r="A100" s="10">
        <v>1875</v>
      </c>
      <c r="B100" s="11" t="s">
        <v>109</v>
      </c>
      <c r="C100" s="12">
        <f>+$C$3*'Skatt 2023'!L100*'Skatt 2023'!J100/1000</f>
        <v>82373.700791751398</v>
      </c>
      <c r="D100" s="12">
        <f>+'Skatt 2023'!G100</f>
        <v>7885.8010000000004</v>
      </c>
      <c r="E100" s="12">
        <f>+$E$3*'Skatt 2023'!N100*'Skatt 2023'!J100/1000</f>
        <v>2566.5</v>
      </c>
      <c r="F100" s="13">
        <f t="shared" si="4"/>
        <v>92826.001791751405</v>
      </c>
      <c r="G100" s="12">
        <f>+'Skatt 2023'!J100</f>
        <v>2682</v>
      </c>
      <c r="H100" s="12">
        <f t="shared" si="5"/>
        <v>31670.470093867039</v>
      </c>
      <c r="I100" s="26">
        <f t="shared" si="6"/>
        <v>0.83133815785113241</v>
      </c>
    </row>
    <row r="101" spans="1:9" x14ac:dyDescent="0.35">
      <c r="A101" s="10">
        <v>3101</v>
      </c>
      <c r="B101" s="11" t="s">
        <v>110</v>
      </c>
      <c r="C101" s="12">
        <f>+$C$3*'Skatt 2023'!L101*'Skatt 2023'!J101/1000</f>
        <v>910649.03880732483</v>
      </c>
      <c r="D101" s="12">
        <f>+'Skatt 2023'!G101</f>
        <v>925.25400000000002</v>
      </c>
      <c r="E101" s="12">
        <f>+$E$3*'Skatt 2023'!N101*'Skatt 2023'!J101/1000</f>
        <v>40588.500000000007</v>
      </c>
      <c r="F101" s="13">
        <f t="shared" si="4"/>
        <v>952162.79280732479</v>
      </c>
      <c r="G101" s="12">
        <f>+'Skatt 2023'!J101</f>
        <v>31730</v>
      </c>
      <c r="H101" s="12">
        <f t="shared" si="5"/>
        <v>29979.121929004883</v>
      </c>
      <c r="I101" s="26">
        <f t="shared" si="6"/>
        <v>0.78694089240183662</v>
      </c>
    </row>
    <row r="102" spans="1:9" x14ac:dyDescent="0.35">
      <c r="A102" s="10">
        <v>3103</v>
      </c>
      <c r="B102" s="11" t="s">
        <v>111</v>
      </c>
      <c r="C102" s="12">
        <f>+$C$3*'Skatt 2023'!L102*'Skatt 2023'!J102/1000</f>
        <v>1607651.8443240561</v>
      </c>
      <c r="D102" s="12">
        <f>+'Skatt 2023'!G102</f>
        <v>0</v>
      </c>
      <c r="E102" s="12">
        <f>+$E$3*'Skatt 2023'!N102*'Skatt 2023'!J102/1000</f>
        <v>111477.74999999999</v>
      </c>
      <c r="F102" s="13">
        <f t="shared" si="4"/>
        <v>1719129.5943240561</v>
      </c>
      <c r="G102" s="12">
        <f>+'Skatt 2023'!J102</f>
        <v>51240</v>
      </c>
      <c r="H102" s="12">
        <f t="shared" si="5"/>
        <v>33550.538530914448</v>
      </c>
      <c r="I102" s="26">
        <f t="shared" si="6"/>
        <v>0.88068926083307775</v>
      </c>
    </row>
    <row r="103" spans="1:9" x14ac:dyDescent="0.35">
      <c r="A103" s="10">
        <v>3105</v>
      </c>
      <c r="B103" s="11" t="s">
        <v>112</v>
      </c>
      <c r="C103" s="12">
        <f>+$C$3*'Skatt 2023'!L103*'Skatt 2023'!J103/1000</f>
        <v>1660416.1466145306</v>
      </c>
      <c r="D103" s="12">
        <f>+'Skatt 2023'!G103</f>
        <v>8497.9619999999995</v>
      </c>
      <c r="E103" s="12">
        <f>+$E$3*'Skatt 2023'!N103*'Skatt 2023'!J103/1000</f>
        <v>79040.25</v>
      </c>
      <c r="F103" s="13">
        <f t="shared" si="4"/>
        <v>1747954.3586145306</v>
      </c>
      <c r="G103" s="12">
        <f>+'Skatt 2023'!J103</f>
        <v>59038</v>
      </c>
      <c r="H103" s="12">
        <f t="shared" si="5"/>
        <v>29463.335421500229</v>
      </c>
      <c r="I103" s="26">
        <f t="shared" si="6"/>
        <v>0.77340168683518407</v>
      </c>
    </row>
    <row r="104" spans="1:9" x14ac:dyDescent="0.35">
      <c r="A104" s="10">
        <v>3107</v>
      </c>
      <c r="B104" s="11" t="s">
        <v>113</v>
      </c>
      <c r="C104" s="12">
        <f>+$C$3*'Skatt 2023'!L104*'Skatt 2023'!J104/1000</f>
        <v>2547638.2527608681</v>
      </c>
      <c r="D104" s="12">
        <f>+'Skatt 2023'!G104</f>
        <v>0</v>
      </c>
      <c r="E104" s="12">
        <f>+$E$3*'Skatt 2023'!N104*'Skatt 2023'!J104/1000</f>
        <v>136581.74999999997</v>
      </c>
      <c r="F104" s="13">
        <f t="shared" si="4"/>
        <v>2684220.0027608681</v>
      </c>
      <c r="G104" s="12">
        <f>+'Skatt 2023'!J104</f>
        <v>84444</v>
      </c>
      <c r="H104" s="12">
        <f t="shared" si="5"/>
        <v>31786.983122079342</v>
      </c>
      <c r="I104" s="26">
        <f t="shared" si="6"/>
        <v>0.83439658186418275</v>
      </c>
    </row>
    <row r="105" spans="1:9" x14ac:dyDescent="0.35">
      <c r="A105" s="10">
        <v>3110</v>
      </c>
      <c r="B105" s="11" t="s">
        <v>117</v>
      </c>
      <c r="C105" s="12">
        <f>+$C$3*'Skatt 2023'!L105*'Skatt 2023'!J105/1000</f>
        <v>166555.10890955711</v>
      </c>
      <c r="D105" s="12">
        <f>+'Skatt 2023'!G105</f>
        <v>0</v>
      </c>
      <c r="E105" s="12">
        <f>+$E$3*'Skatt 2023'!N105*'Skatt 2023'!J105/1000</f>
        <v>19734.75</v>
      </c>
      <c r="F105" s="13">
        <f t="shared" si="4"/>
        <v>186289.85890955711</v>
      </c>
      <c r="G105" s="12">
        <f>+'Skatt 2023'!J105</f>
        <v>4762</v>
      </c>
      <c r="H105" s="12">
        <f t="shared" si="5"/>
        <v>39120.087969247608</v>
      </c>
      <c r="I105" s="26">
        <f t="shared" si="6"/>
        <v>1.0268878791801206</v>
      </c>
    </row>
    <row r="106" spans="1:9" x14ac:dyDescent="0.35">
      <c r="A106" s="10">
        <v>3112</v>
      </c>
      <c r="B106" s="11" t="s">
        <v>123</v>
      </c>
      <c r="C106" s="12">
        <f>+$C$3*'Skatt 2023'!L106*'Skatt 2023'!J106/1000</f>
        <v>249202.75318264123</v>
      </c>
      <c r="D106" s="12">
        <f>+'Skatt 2023'!G106</f>
        <v>0</v>
      </c>
      <c r="E106" s="12">
        <f>+$E$3*'Skatt 2023'!N106*'Skatt 2023'!J106/1000</f>
        <v>12351.750000000002</v>
      </c>
      <c r="F106" s="13">
        <f t="shared" si="4"/>
        <v>261554.50318264123</v>
      </c>
      <c r="G106" s="12">
        <f>+'Skatt 2023'!J106</f>
        <v>8317</v>
      </c>
      <c r="H106" s="12">
        <f t="shared" si="5"/>
        <v>31448.178812389233</v>
      </c>
      <c r="I106" s="26">
        <f t="shared" si="6"/>
        <v>0.8255030937077078</v>
      </c>
    </row>
    <row r="107" spans="1:9" x14ac:dyDescent="0.35">
      <c r="A107" s="10">
        <v>3114</v>
      </c>
      <c r="B107" s="11" t="s">
        <v>124</v>
      </c>
      <c r="C107" s="12">
        <f>+$C$3*'Skatt 2023'!L107*'Skatt 2023'!J107/1000</f>
        <v>185698.07795708367</v>
      </c>
      <c r="D107" s="12">
        <f>+'Skatt 2023'!G107</f>
        <v>528.19799999999998</v>
      </c>
      <c r="E107" s="12">
        <f>+$E$3*'Skatt 2023'!N107*'Skatt 2023'!J107/1000</f>
        <v>5418.75</v>
      </c>
      <c r="F107" s="13">
        <f t="shared" si="4"/>
        <v>191645.02595708368</v>
      </c>
      <c r="G107" s="12">
        <f>+'Skatt 2023'!J107</f>
        <v>6023</v>
      </c>
      <c r="H107" s="12">
        <f t="shared" si="5"/>
        <v>31731.168513545355</v>
      </c>
      <c r="I107" s="26">
        <f t="shared" si="6"/>
        <v>0.83293146897819459</v>
      </c>
    </row>
    <row r="108" spans="1:9" x14ac:dyDescent="0.35">
      <c r="A108" s="10">
        <v>3116</v>
      </c>
      <c r="B108" s="11" t="s">
        <v>121</v>
      </c>
      <c r="C108" s="12">
        <f>+$C$3*'Skatt 2023'!L108*'Skatt 2023'!J108/1000</f>
        <v>115884.99091969493</v>
      </c>
      <c r="D108" s="12">
        <f>+'Skatt 2023'!G108</f>
        <v>2938.5729999999999</v>
      </c>
      <c r="E108" s="12">
        <f>+$E$3*'Skatt 2023'!N108*'Skatt 2023'!J108/1000</f>
        <v>4342.5</v>
      </c>
      <c r="F108" s="13">
        <f t="shared" si="4"/>
        <v>123166.06391969493</v>
      </c>
      <c r="G108" s="12">
        <f>+'Skatt 2023'!J108</f>
        <v>3886</v>
      </c>
      <c r="H108" s="12">
        <f t="shared" si="5"/>
        <v>30938.623499664161</v>
      </c>
      <c r="I108" s="26">
        <f t="shared" si="6"/>
        <v>0.81212745470555259</v>
      </c>
    </row>
    <row r="109" spans="1:9" x14ac:dyDescent="0.35">
      <c r="A109" s="10">
        <v>3118</v>
      </c>
      <c r="B109" s="11" t="s">
        <v>120</v>
      </c>
      <c r="C109" s="12">
        <f>+$C$3*'Skatt 2023'!L109*'Skatt 2023'!J109/1000</f>
        <v>1422656.2040960833</v>
      </c>
      <c r="D109" s="12">
        <f>+'Skatt 2023'!G109</f>
        <v>33921.118000000002</v>
      </c>
      <c r="E109" s="12">
        <f>+$E$3*'Skatt 2023'!N109*'Skatt 2023'!J109/1000</f>
        <v>65785.5</v>
      </c>
      <c r="F109" s="13">
        <f t="shared" si="4"/>
        <v>1522362.8220960833</v>
      </c>
      <c r="G109" s="12">
        <f>+'Skatt 2023'!J109</f>
        <v>46382</v>
      </c>
      <c r="H109" s="12">
        <f t="shared" si="5"/>
        <v>32090.934071322568</v>
      </c>
      <c r="I109" s="26">
        <f t="shared" si="6"/>
        <v>0.84237518216509522</v>
      </c>
    </row>
    <row r="110" spans="1:9" x14ac:dyDescent="0.35">
      <c r="A110" s="10">
        <v>3120</v>
      </c>
      <c r="B110" s="11" t="s">
        <v>122</v>
      </c>
      <c r="C110" s="12">
        <f>+$C$3*'Skatt 2023'!L110*'Skatt 2023'!J110/1000</f>
        <v>249510.36853751278</v>
      </c>
      <c r="D110" s="12">
        <f>+'Skatt 2023'!G110</f>
        <v>0</v>
      </c>
      <c r="E110" s="12">
        <f>+$E$3*'Skatt 2023'!N110*'Skatt 2023'!J110/1000</f>
        <v>13106.25</v>
      </c>
      <c r="F110" s="13">
        <f t="shared" si="4"/>
        <v>262616.61853751278</v>
      </c>
      <c r="G110" s="12">
        <f>+'Skatt 2023'!J110</f>
        <v>8371</v>
      </c>
      <c r="H110" s="12">
        <f t="shared" si="5"/>
        <v>31372.191917036529</v>
      </c>
      <c r="I110" s="26">
        <f t="shared" si="6"/>
        <v>0.82350846573356928</v>
      </c>
    </row>
    <row r="111" spans="1:9" x14ac:dyDescent="0.35">
      <c r="A111" s="10">
        <v>3122</v>
      </c>
      <c r="B111" s="11" t="s">
        <v>119</v>
      </c>
      <c r="C111" s="12">
        <f>+$C$3*'Skatt 2023'!L111*'Skatt 2023'!J111/1000</f>
        <v>109063.29419674505</v>
      </c>
      <c r="D111" s="12">
        <f>+'Skatt 2023'!G111</f>
        <v>0</v>
      </c>
      <c r="E111" s="12">
        <f>+$E$3*'Skatt 2023'!N111*'Skatt 2023'!J111/1000</f>
        <v>6322.5</v>
      </c>
      <c r="F111" s="13">
        <f t="shared" si="4"/>
        <v>115385.79419674505</v>
      </c>
      <c r="G111" s="12">
        <f>+'Skatt 2023'!J111</f>
        <v>3639</v>
      </c>
      <c r="H111" s="12">
        <f t="shared" si="5"/>
        <v>31708.10502795962</v>
      </c>
      <c r="I111" s="26">
        <f t="shared" si="6"/>
        <v>0.83232606098887063</v>
      </c>
    </row>
    <row r="112" spans="1:9" x14ac:dyDescent="0.35">
      <c r="A112" s="10">
        <v>3124</v>
      </c>
      <c r="B112" s="11" t="s">
        <v>118</v>
      </c>
      <c r="C112" s="12">
        <f>+$C$3*'Skatt 2023'!L112*'Skatt 2023'!J112/1000</f>
        <v>41109.395308951942</v>
      </c>
      <c r="D112" s="12">
        <f>+'Skatt 2023'!G112</f>
        <v>0</v>
      </c>
      <c r="E112" s="12">
        <f>+$E$3*'Skatt 2023'!N112*'Skatt 2023'!J112/1000</f>
        <v>3240</v>
      </c>
      <c r="F112" s="13">
        <f t="shared" si="4"/>
        <v>44349.395308951942</v>
      </c>
      <c r="G112" s="12">
        <f>+'Skatt 2023'!J112</f>
        <v>1329</v>
      </c>
      <c r="H112" s="12">
        <f t="shared" si="5"/>
        <v>33370.500608692208</v>
      </c>
      <c r="I112" s="26">
        <f t="shared" si="6"/>
        <v>0.87596333178434638</v>
      </c>
    </row>
    <row r="113" spans="1:9" x14ac:dyDescent="0.35">
      <c r="A113" s="10">
        <v>3201</v>
      </c>
      <c r="B113" s="11" t="s">
        <v>130</v>
      </c>
      <c r="C113" s="12">
        <f>+$C$3*'Skatt 2023'!L113*'Skatt 2023'!J113/1000</f>
        <v>6953472.0060323514</v>
      </c>
      <c r="D113" s="12">
        <f>+'Skatt 2023'!G113</f>
        <v>0</v>
      </c>
      <c r="E113" s="12">
        <f>+$E$3*'Skatt 2023'!N113*'Skatt 2023'!J113/1000</f>
        <v>842354.25</v>
      </c>
      <c r="F113" s="13">
        <f t="shared" si="4"/>
        <v>7795826.2560323514</v>
      </c>
      <c r="G113" s="12">
        <f>+'Skatt 2023'!J113</f>
        <v>129874</v>
      </c>
      <c r="H113" s="12">
        <f t="shared" si="5"/>
        <v>60026.07339446195</v>
      </c>
      <c r="I113" s="26">
        <f t="shared" si="6"/>
        <v>1.5756622851156334</v>
      </c>
    </row>
    <row r="114" spans="1:9" x14ac:dyDescent="0.35">
      <c r="A114" s="10">
        <v>3203</v>
      </c>
      <c r="B114" s="11" t="s">
        <v>131</v>
      </c>
      <c r="C114" s="12">
        <f>+$C$3*'Skatt 2023'!L114*'Skatt 2023'!J114/1000</f>
        <v>4057560.2687117937</v>
      </c>
      <c r="D114" s="12">
        <f>+'Skatt 2023'!G114</f>
        <v>0</v>
      </c>
      <c r="E114" s="12">
        <f>+$E$3*'Skatt 2023'!N114*'Skatt 2023'!J114/1000</f>
        <v>367911.75</v>
      </c>
      <c r="F114" s="13">
        <f t="shared" si="4"/>
        <v>4425472.0187117942</v>
      </c>
      <c r="G114" s="12">
        <f>+'Skatt 2023'!J114</f>
        <v>97784</v>
      </c>
      <c r="H114" s="12">
        <f t="shared" si="5"/>
        <v>45257.629251327351</v>
      </c>
      <c r="I114" s="26">
        <f t="shared" si="6"/>
        <v>1.1879960739134701</v>
      </c>
    </row>
    <row r="115" spans="1:9" x14ac:dyDescent="0.35">
      <c r="A115" s="10">
        <v>3205</v>
      </c>
      <c r="B115" s="11" t="s">
        <v>136</v>
      </c>
      <c r="C115" s="12">
        <f>+$C$3*'Skatt 2023'!L115*'Skatt 2023'!J115/1000</f>
        <v>3328445.8960992233</v>
      </c>
      <c r="D115" s="12">
        <f>+'Skatt 2023'!G115</f>
        <v>2990.7020000000002</v>
      </c>
      <c r="E115" s="12">
        <f>+$E$3*'Skatt 2023'!N115*'Skatt 2023'!J115/1000</f>
        <v>144778.5</v>
      </c>
      <c r="F115" s="13">
        <f t="shared" si="4"/>
        <v>3476215.0980992233</v>
      </c>
      <c r="G115" s="12">
        <f>+'Skatt 2023'!J115</f>
        <v>91515</v>
      </c>
      <c r="H115" s="12">
        <f t="shared" si="5"/>
        <v>37952.51484564523</v>
      </c>
      <c r="I115" s="26">
        <f t="shared" si="6"/>
        <v>0.99623951536186262</v>
      </c>
    </row>
    <row r="116" spans="1:9" x14ac:dyDescent="0.35">
      <c r="A116" s="10">
        <v>3207</v>
      </c>
      <c r="B116" s="11" t="s">
        <v>126</v>
      </c>
      <c r="C116" s="12">
        <f>+$C$3*'Skatt 2023'!L116*'Skatt 2023'!J116/1000</f>
        <v>2452546.3869550987</v>
      </c>
      <c r="D116" s="12">
        <f>+'Skatt 2023'!G116</f>
        <v>0</v>
      </c>
      <c r="E116" s="12">
        <f>+$E$3*'Skatt 2023'!N116*'Skatt 2023'!J116/1000</f>
        <v>136860.75</v>
      </c>
      <c r="F116" s="13">
        <f t="shared" si="4"/>
        <v>2589407.1369550987</v>
      </c>
      <c r="G116" s="12">
        <f>+'Skatt 2023'!J116</f>
        <v>62245</v>
      </c>
      <c r="H116" s="12">
        <f t="shared" si="5"/>
        <v>41600.243183470135</v>
      </c>
      <c r="I116" s="26">
        <f t="shared" si="6"/>
        <v>1.0919910387121892</v>
      </c>
    </row>
    <row r="117" spans="1:9" x14ac:dyDescent="0.35">
      <c r="A117" s="10">
        <v>3209</v>
      </c>
      <c r="B117" s="11" t="s">
        <v>139</v>
      </c>
      <c r="C117" s="12">
        <f>+$C$3*'Skatt 2023'!L117*'Skatt 2023'!J117/1000</f>
        <v>1429166.2347891205</v>
      </c>
      <c r="D117" s="12">
        <f>+'Skatt 2023'!G117</f>
        <v>0</v>
      </c>
      <c r="E117" s="12">
        <f>+$E$3*'Skatt 2023'!N117*'Skatt 2023'!J117/1000</f>
        <v>61040.25</v>
      </c>
      <c r="F117" s="13">
        <f t="shared" si="4"/>
        <v>1490206.4847891205</v>
      </c>
      <c r="G117" s="12">
        <f>+'Skatt 2023'!J117</f>
        <v>42866</v>
      </c>
      <c r="H117" s="12">
        <f t="shared" si="5"/>
        <v>34764.300023074706</v>
      </c>
      <c r="I117" s="26">
        <f t="shared" si="6"/>
        <v>0.91255005228872943</v>
      </c>
    </row>
    <row r="118" spans="1:9" x14ac:dyDescent="0.35">
      <c r="A118" s="10">
        <v>3212</v>
      </c>
      <c r="B118" s="11" t="s">
        <v>129</v>
      </c>
      <c r="C118" s="12">
        <f>+$C$3*'Skatt 2023'!L118*'Skatt 2023'!J118/1000</f>
        <v>770240.98479044228</v>
      </c>
      <c r="D118" s="12">
        <f>+'Skatt 2023'!G118</f>
        <v>0</v>
      </c>
      <c r="E118" s="12">
        <f>+$E$3*'Skatt 2023'!N118*'Skatt 2023'!J118/1000</f>
        <v>39967.500000000007</v>
      </c>
      <c r="F118" s="13">
        <f t="shared" si="4"/>
        <v>810208.48479044228</v>
      </c>
      <c r="G118" s="12">
        <f>+'Skatt 2023'!J118</f>
        <v>20322</v>
      </c>
      <c r="H118" s="12">
        <f t="shared" si="5"/>
        <v>39868.540733709393</v>
      </c>
      <c r="I118" s="26">
        <f t="shared" si="6"/>
        <v>1.0465344881695697</v>
      </c>
    </row>
    <row r="119" spans="1:9" x14ac:dyDescent="0.35">
      <c r="A119" s="10">
        <v>3214</v>
      </c>
      <c r="B119" s="11" t="s">
        <v>128</v>
      </c>
      <c r="C119" s="12">
        <f>+$C$3*'Skatt 2023'!L119*'Skatt 2023'!J119/1000</f>
        <v>685838.8569777027</v>
      </c>
      <c r="D119" s="12">
        <f>+'Skatt 2023'!G119</f>
        <v>0</v>
      </c>
      <c r="E119" s="12">
        <f>+$E$3*'Skatt 2023'!N119*'Skatt 2023'!J119/1000</f>
        <v>51671.25</v>
      </c>
      <c r="F119" s="13">
        <f t="shared" si="4"/>
        <v>737510.1069777027</v>
      </c>
      <c r="G119" s="12">
        <f>+'Skatt 2023'!J119</f>
        <v>16106</v>
      </c>
      <c r="H119" s="12">
        <f t="shared" si="5"/>
        <v>45791.016203756531</v>
      </c>
      <c r="I119" s="26">
        <f t="shared" si="6"/>
        <v>1.2019972846672116</v>
      </c>
    </row>
    <row r="120" spans="1:9" x14ac:dyDescent="0.35">
      <c r="A120" s="10">
        <v>3216</v>
      </c>
      <c r="B120" s="11" t="s">
        <v>125</v>
      </c>
      <c r="C120" s="12">
        <f>+$C$3*'Skatt 2023'!L120*'Skatt 2023'!J120/1000</f>
        <v>647704.01316544076</v>
      </c>
      <c r="D120" s="12">
        <f>+'Skatt 2023'!G120</f>
        <v>0</v>
      </c>
      <c r="E120" s="12">
        <f>+$E$3*'Skatt 2023'!N120*'Skatt 2023'!J120/1000</f>
        <v>29631.75</v>
      </c>
      <c r="F120" s="13">
        <f t="shared" si="4"/>
        <v>677335.76316544076</v>
      </c>
      <c r="G120" s="12">
        <f>+'Skatt 2023'!J120</f>
        <v>19089</v>
      </c>
      <c r="H120" s="12">
        <f t="shared" si="5"/>
        <v>35483.040660351027</v>
      </c>
      <c r="I120" s="26">
        <f t="shared" si="6"/>
        <v>0.93141672889930982</v>
      </c>
    </row>
    <row r="121" spans="1:9" x14ac:dyDescent="0.35">
      <c r="A121" s="10">
        <v>3218</v>
      </c>
      <c r="B121" s="11" t="s">
        <v>127</v>
      </c>
      <c r="C121" s="12">
        <f>+$C$3*'Skatt 2023'!L121*'Skatt 2023'!J121/1000</f>
        <v>740930.0804055559</v>
      </c>
      <c r="D121" s="12">
        <f>+'Skatt 2023'!G121</f>
        <v>0</v>
      </c>
      <c r="E121" s="12">
        <f>+$E$3*'Skatt 2023'!N121*'Skatt 2023'!J121/1000</f>
        <v>32614.5</v>
      </c>
      <c r="F121" s="13">
        <f t="shared" si="4"/>
        <v>773544.5804055559</v>
      </c>
      <c r="G121" s="12">
        <f>+'Skatt 2023'!J121</f>
        <v>21350</v>
      </c>
      <c r="H121" s="12">
        <f t="shared" si="5"/>
        <v>36231.596271922994</v>
      </c>
      <c r="I121" s="26">
        <f t="shared" si="6"/>
        <v>0.95106603758746455</v>
      </c>
    </row>
    <row r="122" spans="1:9" x14ac:dyDescent="0.35">
      <c r="A122" s="10">
        <v>3220</v>
      </c>
      <c r="B122" s="11" t="s">
        <v>134</v>
      </c>
      <c r="C122" s="12">
        <f>+$C$3*'Skatt 2023'!L122*'Skatt 2023'!J122/1000</f>
        <v>359882.31314253312</v>
      </c>
      <c r="D122" s="12">
        <f>+'Skatt 2023'!G122</f>
        <v>9.1739999999999995</v>
      </c>
      <c r="E122" s="12">
        <f>+$E$3*'Skatt 2023'!N122*'Skatt 2023'!J122/1000</f>
        <v>11062.5</v>
      </c>
      <c r="F122" s="13">
        <f t="shared" si="4"/>
        <v>370953.98714253312</v>
      </c>
      <c r="G122" s="12">
        <f>+'Skatt 2023'!J122</f>
        <v>11392</v>
      </c>
      <c r="H122" s="12">
        <f t="shared" si="5"/>
        <v>32561.869131191463</v>
      </c>
      <c r="I122" s="26">
        <f t="shared" si="6"/>
        <v>0.85473705377541698</v>
      </c>
    </row>
    <row r="123" spans="1:9" x14ac:dyDescent="0.35">
      <c r="A123" s="10">
        <v>3222</v>
      </c>
      <c r="B123" s="11" t="s">
        <v>135</v>
      </c>
      <c r="C123" s="12">
        <f>+$C$3*'Skatt 2023'!L123*'Skatt 2023'!J123/1000</f>
        <v>1703596.1524798437</v>
      </c>
      <c r="D123" s="12">
        <f>+'Skatt 2023'!G123</f>
        <v>0</v>
      </c>
      <c r="E123" s="12">
        <f>+$E$3*'Skatt 2023'!N123*'Skatt 2023'!J123/1000</f>
        <v>92986.499999999985</v>
      </c>
      <c r="F123" s="13">
        <f t="shared" si="4"/>
        <v>1796582.6524798437</v>
      </c>
      <c r="G123" s="12">
        <f>+'Skatt 2023'!J123</f>
        <v>46797</v>
      </c>
      <c r="H123" s="12">
        <f t="shared" si="5"/>
        <v>38390.979175584835</v>
      </c>
      <c r="I123" s="26">
        <f t="shared" si="6"/>
        <v>1.0077490422888409</v>
      </c>
    </row>
    <row r="124" spans="1:9" x14ac:dyDescent="0.35">
      <c r="A124" s="10">
        <v>3224</v>
      </c>
      <c r="B124" s="11" t="s">
        <v>133</v>
      </c>
      <c r="C124" s="12">
        <f>+$C$3*'Skatt 2023'!L124*'Skatt 2023'!J124/1000</f>
        <v>690439.10110036249</v>
      </c>
      <c r="D124" s="12">
        <f>+'Skatt 2023'!G124</f>
        <v>12.144</v>
      </c>
      <c r="E124" s="12">
        <f>+$E$3*'Skatt 2023'!N124*'Skatt 2023'!J124/1000</f>
        <v>28727.249999999996</v>
      </c>
      <c r="F124" s="13">
        <f t="shared" si="4"/>
        <v>719178.49510036246</v>
      </c>
      <c r="G124" s="12">
        <f>+'Skatt 2023'!J124</f>
        <v>19618</v>
      </c>
      <c r="H124" s="12">
        <f t="shared" si="5"/>
        <v>36658.494805809081</v>
      </c>
      <c r="I124" s="26">
        <f t="shared" si="6"/>
        <v>0.96227196663424974</v>
      </c>
    </row>
    <row r="125" spans="1:9" x14ac:dyDescent="0.35">
      <c r="A125" s="10">
        <v>3226</v>
      </c>
      <c r="B125" s="11" t="s">
        <v>132</v>
      </c>
      <c r="C125" s="12">
        <f>+$C$3*'Skatt 2023'!L125*'Skatt 2023'!J125/1000</f>
        <v>531382.09555487847</v>
      </c>
      <c r="D125" s="12">
        <f>+'Skatt 2023'!G125</f>
        <v>0</v>
      </c>
      <c r="E125" s="12">
        <f>+$E$3*'Skatt 2023'!N125*'Skatt 2023'!J125/1000</f>
        <v>20808.75</v>
      </c>
      <c r="F125" s="13">
        <f t="shared" si="4"/>
        <v>552190.84555487847</v>
      </c>
      <c r="G125" s="12">
        <f>+'Skatt 2023'!J125</f>
        <v>17945</v>
      </c>
      <c r="H125" s="12">
        <f t="shared" si="5"/>
        <v>30771.292591522903</v>
      </c>
      <c r="I125" s="26">
        <f t="shared" si="6"/>
        <v>0.8077350800892803</v>
      </c>
    </row>
    <row r="126" spans="1:9" x14ac:dyDescent="0.35">
      <c r="A126" s="10">
        <v>3228</v>
      </c>
      <c r="B126" s="11" t="s">
        <v>140</v>
      </c>
      <c r="C126" s="12">
        <f>+$C$3*'Skatt 2023'!L126*'Skatt 2023'!J126/1000</f>
        <v>760476.44075247145</v>
      </c>
      <c r="D126" s="12">
        <f>+'Skatt 2023'!G126</f>
        <v>7049.8010000000004</v>
      </c>
      <c r="E126" s="12">
        <f>+$E$3*'Skatt 2023'!N126*'Skatt 2023'!J126/1000</f>
        <v>24056.25</v>
      </c>
      <c r="F126" s="13">
        <f t="shared" si="4"/>
        <v>791582.49175247143</v>
      </c>
      <c r="G126" s="12">
        <f>+'Skatt 2023'!J126</f>
        <v>24283</v>
      </c>
      <c r="H126" s="12">
        <f t="shared" si="5"/>
        <v>32307.898149012537</v>
      </c>
      <c r="I126" s="26">
        <f t="shared" si="6"/>
        <v>0.84807040917410559</v>
      </c>
    </row>
    <row r="127" spans="1:9" x14ac:dyDescent="0.35">
      <c r="A127" s="10">
        <v>3230</v>
      </c>
      <c r="B127" s="11" t="s">
        <v>138</v>
      </c>
      <c r="C127" s="12">
        <f>+$C$3*'Skatt 2023'!L127*'Skatt 2023'!J127/1000</f>
        <v>294903.57849221188</v>
      </c>
      <c r="D127" s="12">
        <f>+'Skatt 2023'!G127</f>
        <v>0</v>
      </c>
      <c r="E127" s="12">
        <f>+$E$3*'Skatt 2023'!N127*'Skatt 2023'!J127/1000</f>
        <v>13540.5</v>
      </c>
      <c r="F127" s="13">
        <f t="shared" si="4"/>
        <v>308444.07849221188</v>
      </c>
      <c r="G127" s="12">
        <f>+'Skatt 2023'!J127</f>
        <v>7285</v>
      </c>
      <c r="H127" s="12">
        <f t="shared" si="5"/>
        <v>42339.612696254204</v>
      </c>
      <c r="I127" s="26">
        <f t="shared" si="6"/>
        <v>1.1113992156955876</v>
      </c>
    </row>
    <row r="128" spans="1:9" x14ac:dyDescent="0.35">
      <c r="A128" s="10">
        <v>3232</v>
      </c>
      <c r="B128" s="11" t="s">
        <v>137</v>
      </c>
      <c r="C128" s="12">
        <f>+$C$3*'Skatt 2023'!L128*'Skatt 2023'!J128/1000</f>
        <v>974032.55132817745</v>
      </c>
      <c r="D128" s="12">
        <f>+'Skatt 2023'!G128</f>
        <v>0</v>
      </c>
      <c r="E128" s="12">
        <f>+$E$3*'Skatt 2023'!N128*'Skatt 2023'!J128/1000</f>
        <v>43038</v>
      </c>
      <c r="F128" s="13">
        <f t="shared" si="4"/>
        <v>1017070.5513281774</v>
      </c>
      <c r="G128" s="12">
        <f>+'Skatt 2023'!J128</f>
        <v>25440</v>
      </c>
      <c r="H128" s="12">
        <f t="shared" si="5"/>
        <v>39979.188338371758</v>
      </c>
      <c r="I128" s="26">
        <f t="shared" si="6"/>
        <v>1.0494389469779806</v>
      </c>
    </row>
    <row r="129" spans="1:9" x14ac:dyDescent="0.35">
      <c r="A129" s="10">
        <v>3234</v>
      </c>
      <c r="B129" s="11" t="s">
        <v>160</v>
      </c>
      <c r="C129" s="12">
        <f>+$C$3*'Skatt 2023'!L129*'Skatt 2023'!J129/1000</f>
        <v>292936.33065076603</v>
      </c>
      <c r="D129" s="12">
        <f>+'Skatt 2023'!G129</f>
        <v>0</v>
      </c>
      <c r="E129" s="12">
        <f>+$E$3*'Skatt 2023'!N129*'Skatt 2023'!J129/1000</f>
        <v>10514.999999999998</v>
      </c>
      <c r="F129" s="13">
        <f t="shared" si="4"/>
        <v>303451.33065076603</v>
      </c>
      <c r="G129" s="12">
        <f>+'Skatt 2023'!J129</f>
        <v>9307</v>
      </c>
      <c r="H129" s="12">
        <f t="shared" si="5"/>
        <v>32604.634216263676</v>
      </c>
      <c r="I129" s="26">
        <f t="shared" si="6"/>
        <v>0.85585962148403982</v>
      </c>
    </row>
    <row r="130" spans="1:9" x14ac:dyDescent="0.35">
      <c r="A130" s="10">
        <v>3236</v>
      </c>
      <c r="B130" s="11" t="s">
        <v>159</v>
      </c>
      <c r="C130" s="12">
        <f>+$C$3*'Skatt 2023'!L130*'Skatt 2023'!J130/1000</f>
        <v>208344.49473135715</v>
      </c>
      <c r="D130" s="12">
        <f>+'Skatt 2023'!G130</f>
        <v>149.77600000000001</v>
      </c>
      <c r="E130" s="12">
        <f>+$E$3*'Skatt 2023'!N130*'Skatt 2023'!J130/1000</f>
        <v>7840.5</v>
      </c>
      <c r="F130" s="13">
        <f t="shared" si="4"/>
        <v>216334.77073135716</v>
      </c>
      <c r="G130" s="12">
        <f>+'Skatt 2023'!J130</f>
        <v>6990</v>
      </c>
      <c r="H130" s="12">
        <f t="shared" si="5"/>
        <v>30927.753180451669</v>
      </c>
      <c r="I130" s="26">
        <f t="shared" si="6"/>
        <v>0.8118421128358998</v>
      </c>
    </row>
    <row r="131" spans="1:9" x14ac:dyDescent="0.35">
      <c r="A131" s="10">
        <v>3238</v>
      </c>
      <c r="B131" s="11" t="s">
        <v>142</v>
      </c>
      <c r="C131" s="12">
        <f>+$C$3*'Skatt 2023'!L131*'Skatt 2023'!J131/1000</f>
        <v>487349.76520899078</v>
      </c>
      <c r="D131" s="12">
        <f>+'Skatt 2023'!G131</f>
        <v>26.07</v>
      </c>
      <c r="E131" s="12">
        <f>+$E$3*'Skatt 2023'!N131*'Skatt 2023'!J131/1000</f>
        <v>15075.749999999998</v>
      </c>
      <c r="F131" s="13">
        <f t="shared" si="4"/>
        <v>502451.58520899079</v>
      </c>
      <c r="G131" s="12">
        <f>+'Skatt 2023'!J131</f>
        <v>15530</v>
      </c>
      <c r="H131" s="12">
        <f t="shared" si="5"/>
        <v>32351.932724339393</v>
      </c>
      <c r="I131" s="26">
        <f t="shared" si="6"/>
        <v>0.8492263005336429</v>
      </c>
    </row>
    <row r="132" spans="1:9" x14ac:dyDescent="0.35">
      <c r="A132" s="10">
        <v>3240</v>
      </c>
      <c r="B132" s="11" t="s">
        <v>141</v>
      </c>
      <c r="C132" s="12">
        <f>+$C$3*'Skatt 2023'!L132*'Skatt 2023'!J132/1000</f>
        <v>816189.8852639636</v>
      </c>
      <c r="D132" s="12">
        <f>+'Skatt 2023'!G132</f>
        <v>749.16600000000005</v>
      </c>
      <c r="E132" s="12">
        <f>+$E$3*'Skatt 2023'!N132*'Skatt 2023'!J132/1000</f>
        <v>29013.750000000004</v>
      </c>
      <c r="F132" s="13">
        <f t="shared" si="4"/>
        <v>845952.80126396357</v>
      </c>
      <c r="G132" s="12">
        <f>+'Skatt 2023'!J132</f>
        <v>27338</v>
      </c>
      <c r="H132" s="12">
        <f t="shared" si="5"/>
        <v>30916.805737945848</v>
      </c>
      <c r="I132" s="26">
        <f t="shared" si="6"/>
        <v>0.81155474650824511</v>
      </c>
    </row>
    <row r="133" spans="1:9" x14ac:dyDescent="0.35">
      <c r="A133" s="10">
        <v>3242</v>
      </c>
      <c r="B133" s="11" t="s">
        <v>143</v>
      </c>
      <c r="C133" s="12">
        <f>+$C$3*'Skatt 2023'!L133*'Skatt 2023'!J133/1000</f>
        <v>84372.717706539319</v>
      </c>
      <c r="D133" s="12">
        <f>+'Skatt 2023'!G133</f>
        <v>56.957999999999998</v>
      </c>
      <c r="E133" s="12">
        <f>+$E$3*'Skatt 2023'!N133*'Skatt 2023'!J133/1000</f>
        <v>3777.75</v>
      </c>
      <c r="F133" s="13">
        <f t="shared" si="4"/>
        <v>88207.425706539318</v>
      </c>
      <c r="G133" s="12">
        <f>+'Skatt 2023'!J133</f>
        <v>2944</v>
      </c>
      <c r="H133" s="12">
        <f t="shared" si="5"/>
        <v>29942.414302492976</v>
      </c>
      <c r="I133" s="26">
        <f t="shared" si="6"/>
        <v>0.78597733074604026</v>
      </c>
    </row>
    <row r="134" spans="1:9" x14ac:dyDescent="0.35">
      <c r="A134" s="10">
        <v>3301</v>
      </c>
      <c r="B134" s="11" t="s">
        <v>114</v>
      </c>
      <c r="C134" s="12">
        <f>+$C$3*'Skatt 2023'!L134*'Skatt 2023'!J134/1000</f>
        <v>3446436.4678919776</v>
      </c>
      <c r="D134" s="12">
        <f>+'Skatt 2023'!G134</f>
        <v>0</v>
      </c>
      <c r="E134" s="12">
        <f>+$E$3*'Skatt 2023'!N134*'Skatt 2023'!J134/1000</f>
        <v>190610.25</v>
      </c>
      <c r="F134" s="13">
        <f t="shared" si="4"/>
        <v>3637046.7178919776</v>
      </c>
      <c r="G134" s="12">
        <f>+'Skatt 2023'!J134</f>
        <v>103291</v>
      </c>
      <c r="H134" s="12">
        <f t="shared" si="5"/>
        <v>35211.651720788621</v>
      </c>
      <c r="I134" s="26">
        <f t="shared" si="6"/>
        <v>0.92429286934154864</v>
      </c>
    </row>
    <row r="135" spans="1:9" x14ac:dyDescent="0.35">
      <c r="A135" s="10">
        <v>3303</v>
      </c>
      <c r="B135" s="11" t="s">
        <v>115</v>
      </c>
      <c r="C135" s="12">
        <f>+$C$3*'Skatt 2023'!L135*'Skatt 2023'!J135/1000</f>
        <v>1062593.8448370358</v>
      </c>
      <c r="D135" s="12">
        <f>+'Skatt 2023'!G135</f>
        <v>6546.7929999999997</v>
      </c>
      <c r="E135" s="12">
        <f>+$E$3*'Skatt 2023'!N135*'Skatt 2023'!J135/1000</f>
        <v>53717.25</v>
      </c>
      <c r="F135" s="13">
        <f t="shared" si="4"/>
        <v>1122857.8878370358</v>
      </c>
      <c r="G135" s="12">
        <f>+'Skatt 2023'!J135</f>
        <v>28793</v>
      </c>
      <c r="H135" s="12">
        <f t="shared" si="5"/>
        <v>38770.225222694251</v>
      </c>
      <c r="I135" s="26">
        <f t="shared" si="6"/>
        <v>1.0177041111350504</v>
      </c>
    </row>
    <row r="136" spans="1:9" x14ac:dyDescent="0.35">
      <c r="A136" s="10">
        <v>3305</v>
      </c>
      <c r="B136" s="11" t="s">
        <v>116</v>
      </c>
      <c r="C136" s="12">
        <f>+$C$3*'Skatt 2023'!L136*'Skatt 2023'!J136/1000</f>
        <v>990784.68051038415</v>
      </c>
      <c r="D136" s="12">
        <f>+'Skatt 2023'!G136</f>
        <v>5147.9560000000001</v>
      </c>
      <c r="E136" s="12">
        <f>+$E$3*'Skatt 2023'!N136*'Skatt 2023'!J136/1000</f>
        <v>52902</v>
      </c>
      <c r="F136" s="13">
        <f t="shared" si="4"/>
        <v>1048834.6365103843</v>
      </c>
      <c r="G136" s="12">
        <f>+'Skatt 2023'!J136</f>
        <v>31444</v>
      </c>
      <c r="H136" s="12">
        <f t="shared" si="5"/>
        <v>33191.918347232677</v>
      </c>
      <c r="I136" s="26">
        <f t="shared" si="6"/>
        <v>0.87127561329369463</v>
      </c>
    </row>
    <row r="137" spans="1:9" x14ac:dyDescent="0.35">
      <c r="A137" s="10">
        <v>3310</v>
      </c>
      <c r="B137" s="11" t="s">
        <v>144</v>
      </c>
      <c r="C137" s="12">
        <f>+$C$3*'Skatt 2023'!L137*'Skatt 2023'!J137/1000</f>
        <v>264291.25637724297</v>
      </c>
      <c r="D137" s="12">
        <f>+'Skatt 2023'!G137</f>
        <v>148.84100000000001</v>
      </c>
      <c r="E137" s="12">
        <f>+$E$3*'Skatt 2023'!N137*'Skatt 2023'!J137/1000</f>
        <v>20004</v>
      </c>
      <c r="F137" s="13">
        <f t="shared" si="4"/>
        <v>284444.09737724299</v>
      </c>
      <c r="G137" s="12">
        <f>+'Skatt 2023'!J137</f>
        <v>6888</v>
      </c>
      <c r="H137" s="12">
        <f t="shared" si="5"/>
        <v>41273.991924686845</v>
      </c>
      <c r="I137" s="26">
        <f t="shared" si="6"/>
        <v>1.0834270635116432</v>
      </c>
    </row>
    <row r="138" spans="1:9" x14ac:dyDescent="0.35">
      <c r="A138" s="10">
        <v>3312</v>
      </c>
      <c r="B138" s="11" t="s">
        <v>155</v>
      </c>
      <c r="C138" s="12">
        <f>+$C$3*'Skatt 2023'!L138*'Skatt 2023'!J138/1000</f>
        <v>1135274.6232820449</v>
      </c>
      <c r="D138" s="12">
        <f>+'Skatt 2023'!G138</f>
        <v>0.24199999999999999</v>
      </c>
      <c r="E138" s="12">
        <f>+$E$3*'Skatt 2023'!N138*'Skatt 2023'!J138/1000</f>
        <v>65674.5</v>
      </c>
      <c r="F138" s="13">
        <f t="shared" si="4"/>
        <v>1200949.365282045</v>
      </c>
      <c r="G138" s="12">
        <f>+'Skatt 2023'!J138</f>
        <v>28167</v>
      </c>
      <c r="H138" s="12">
        <f t="shared" si="5"/>
        <v>42636.74240359445</v>
      </c>
      <c r="I138" s="26">
        <f t="shared" si="6"/>
        <v>1.119198760912661</v>
      </c>
    </row>
    <row r="139" spans="1:9" x14ac:dyDescent="0.35">
      <c r="A139" s="10">
        <v>3314</v>
      </c>
      <c r="B139" s="11" t="s">
        <v>154</v>
      </c>
      <c r="C139" s="12">
        <f>+$C$3*'Skatt 2023'!L139*'Skatt 2023'!J139/1000</f>
        <v>683273.15655675647</v>
      </c>
      <c r="D139" s="12">
        <f>+'Skatt 2023'!G139</f>
        <v>645.13900000000001</v>
      </c>
      <c r="E139" s="12">
        <f>+$E$3*'Skatt 2023'!N139*'Skatt 2023'!J139/1000</f>
        <v>45494.25</v>
      </c>
      <c r="F139" s="13">
        <f t="shared" ref="F139:F202" si="7">+C139+D139+E139</f>
        <v>729412.54555675643</v>
      </c>
      <c r="G139" s="12">
        <f>+'Skatt 2023'!J139</f>
        <v>20495</v>
      </c>
      <c r="H139" s="12">
        <f t="shared" ref="H139:H202" si="8">+(C139+E139)*1000/G139</f>
        <v>35558.302344803931</v>
      </c>
      <c r="I139" s="26">
        <f t="shared" ref="I139:I202" si="9">+H139/H$367</f>
        <v>0.9333923203548331</v>
      </c>
    </row>
    <row r="140" spans="1:9" x14ac:dyDescent="0.35">
      <c r="A140" s="10">
        <v>3316</v>
      </c>
      <c r="B140" s="11" t="s">
        <v>153</v>
      </c>
      <c r="C140" s="12">
        <f>+$C$3*'Skatt 2023'!L140*'Skatt 2023'!J140/1000</f>
        <v>414523.2762526102</v>
      </c>
      <c r="D140" s="12">
        <f>+'Skatt 2023'!G140</f>
        <v>13504.81</v>
      </c>
      <c r="E140" s="12">
        <f>+$E$3*'Skatt 2023'!N140*'Skatt 2023'!J140/1000</f>
        <v>20385.75</v>
      </c>
      <c r="F140" s="13">
        <f t="shared" si="7"/>
        <v>448413.8362526102</v>
      </c>
      <c r="G140" s="12">
        <f>+'Skatt 2023'!J140</f>
        <v>14527</v>
      </c>
      <c r="H140" s="12">
        <f t="shared" si="8"/>
        <v>29937.979366187803</v>
      </c>
      <c r="I140" s="26">
        <f t="shared" si="9"/>
        <v>0.78586091530392022</v>
      </c>
    </row>
    <row r="141" spans="1:9" x14ac:dyDescent="0.35">
      <c r="A141" s="10">
        <v>3318</v>
      </c>
      <c r="B141" s="11" t="s">
        <v>152</v>
      </c>
      <c r="C141" s="12">
        <f>+$C$3*'Skatt 2023'!L141*'Skatt 2023'!J141/1000</f>
        <v>74756.95032224906</v>
      </c>
      <c r="D141" s="12">
        <f>+'Skatt 2023'!G141</f>
        <v>470.95400000000001</v>
      </c>
      <c r="E141" s="12">
        <f>+$E$3*'Skatt 2023'!N141*'Skatt 2023'!J141/1000</f>
        <v>11856</v>
      </c>
      <c r="F141" s="13">
        <f t="shared" si="7"/>
        <v>87083.904322249058</v>
      </c>
      <c r="G141" s="12">
        <f>+'Skatt 2023'!J141</f>
        <v>2211</v>
      </c>
      <c r="H141" s="12">
        <f t="shared" si="8"/>
        <v>39173.654600745838</v>
      </c>
      <c r="I141" s="26">
        <f t="shared" si="9"/>
        <v>1.0282939834981191</v>
      </c>
    </row>
    <row r="142" spans="1:9" x14ac:dyDescent="0.35">
      <c r="A142" s="10">
        <v>3320</v>
      </c>
      <c r="B142" s="11" t="s">
        <v>145</v>
      </c>
      <c r="C142" s="12">
        <f>+$C$3*'Skatt 2023'!L142*'Skatt 2023'!J142/1000</f>
        <v>37276.770275540737</v>
      </c>
      <c r="D142" s="12">
        <f>+'Skatt 2023'!G142</f>
        <v>87.361999999999995</v>
      </c>
      <c r="E142" s="12">
        <f>+$E$3*'Skatt 2023'!N142*'Skatt 2023'!J142/1000</f>
        <v>7817.25</v>
      </c>
      <c r="F142" s="13">
        <f t="shared" si="7"/>
        <v>45181.382275540738</v>
      </c>
      <c r="G142" s="12">
        <f>+'Skatt 2023'!J142</f>
        <v>1097</v>
      </c>
      <c r="H142" s="12">
        <f t="shared" si="8"/>
        <v>41106.672995023466</v>
      </c>
      <c r="I142" s="26">
        <f t="shared" si="9"/>
        <v>1.0790350033259968</v>
      </c>
    </row>
    <row r="143" spans="1:9" x14ac:dyDescent="0.35">
      <c r="A143" s="10">
        <v>3322</v>
      </c>
      <c r="B143" s="11" t="s">
        <v>146</v>
      </c>
      <c r="C143" s="12">
        <f>+$C$3*'Skatt 2023'!L143*'Skatt 2023'!J143/1000</f>
        <v>118074.33913807021</v>
      </c>
      <c r="D143" s="12">
        <f>+'Skatt 2023'!G143</f>
        <v>3832.7849999999999</v>
      </c>
      <c r="E143" s="12">
        <f>+$E$3*'Skatt 2023'!N143*'Skatt 2023'!J143/1000</f>
        <v>14723.999999999998</v>
      </c>
      <c r="F143" s="13">
        <f t="shared" si="7"/>
        <v>136631.12413807021</v>
      </c>
      <c r="G143" s="12">
        <f>+'Skatt 2023'!J143</f>
        <v>3299</v>
      </c>
      <c r="H143" s="12">
        <f t="shared" si="8"/>
        <v>40254.119168860321</v>
      </c>
      <c r="I143" s="26">
        <f t="shared" si="9"/>
        <v>1.0566557798660756</v>
      </c>
    </row>
    <row r="144" spans="1:9" x14ac:dyDescent="0.35">
      <c r="A144" s="10">
        <v>3324</v>
      </c>
      <c r="B144" s="11" t="s">
        <v>147</v>
      </c>
      <c r="C144" s="12">
        <f>+$C$3*'Skatt 2023'!L144*'Skatt 2023'!J144/1000</f>
        <v>163432.16998442623</v>
      </c>
      <c r="D144" s="12">
        <f>+'Skatt 2023'!G144</f>
        <v>7406.6850000000004</v>
      </c>
      <c r="E144" s="12">
        <f>+$E$3*'Skatt 2023'!N144*'Skatt 2023'!J144/1000</f>
        <v>14850.75</v>
      </c>
      <c r="F144" s="13">
        <f t="shared" si="7"/>
        <v>185689.60498442623</v>
      </c>
      <c r="G144" s="12">
        <f>+'Skatt 2023'!J144</f>
        <v>4767</v>
      </c>
      <c r="H144" s="12">
        <f t="shared" si="8"/>
        <v>37399.395843177306</v>
      </c>
      <c r="I144" s="26">
        <f t="shared" si="9"/>
        <v>0.98172034557305721</v>
      </c>
    </row>
    <row r="145" spans="1:9" x14ac:dyDescent="0.35">
      <c r="A145" s="10">
        <v>3326</v>
      </c>
      <c r="B145" s="11" t="s">
        <v>148</v>
      </c>
      <c r="C145" s="12">
        <f>+$C$3*'Skatt 2023'!L145*'Skatt 2023'!J145/1000</f>
        <v>122160.04108921302</v>
      </c>
      <c r="D145" s="12">
        <f>+'Skatt 2023'!G145</f>
        <v>4211.3389999999999</v>
      </c>
      <c r="E145" s="12">
        <f>+$E$3*'Skatt 2023'!N145*'Skatt 2023'!J145/1000</f>
        <v>15082.5</v>
      </c>
      <c r="F145" s="13">
        <f t="shared" si="7"/>
        <v>141453.88008921302</v>
      </c>
      <c r="G145" s="12">
        <f>+'Skatt 2023'!J145</f>
        <v>2645</v>
      </c>
      <c r="H145" s="12">
        <f t="shared" si="8"/>
        <v>51887.539164163711</v>
      </c>
      <c r="I145" s="26">
        <f t="shared" si="9"/>
        <v>1.36202876358686</v>
      </c>
    </row>
    <row r="146" spans="1:9" x14ac:dyDescent="0.35">
      <c r="A146" s="10">
        <v>3328</v>
      </c>
      <c r="B146" s="11" t="s">
        <v>149</v>
      </c>
      <c r="C146" s="12">
        <f>+$C$3*'Skatt 2023'!L146*'Skatt 2023'!J146/1000</f>
        <v>161530.02484535836</v>
      </c>
      <c r="D146" s="12">
        <f>+'Skatt 2023'!G146</f>
        <v>12194.985000000001</v>
      </c>
      <c r="E146" s="12">
        <f>+$E$3*'Skatt 2023'!N146*'Skatt 2023'!J146/1000</f>
        <v>11708.25</v>
      </c>
      <c r="F146" s="13">
        <f t="shared" si="7"/>
        <v>185433.25984535838</v>
      </c>
      <c r="G146" s="12">
        <f>+'Skatt 2023'!J146</f>
        <v>4862</v>
      </c>
      <c r="H146" s="12">
        <f t="shared" si="8"/>
        <v>35631.072572060548</v>
      </c>
      <c r="I146" s="26">
        <f t="shared" si="9"/>
        <v>0.93530251197796399</v>
      </c>
    </row>
    <row r="147" spans="1:9" x14ac:dyDescent="0.35">
      <c r="A147" s="10">
        <v>3330</v>
      </c>
      <c r="B147" s="11" t="s">
        <v>150</v>
      </c>
      <c r="C147" s="12">
        <f>+$C$3*'Skatt 2023'!L147*'Skatt 2023'!J147/1000</f>
        <v>197527.63896364011</v>
      </c>
      <c r="D147" s="12">
        <f>+'Skatt 2023'!G147</f>
        <v>22606.76</v>
      </c>
      <c r="E147" s="12">
        <f>+$E$3*'Skatt 2023'!N147*'Skatt 2023'!J147/1000</f>
        <v>36706.5</v>
      </c>
      <c r="F147" s="13">
        <f t="shared" si="7"/>
        <v>256840.89896364012</v>
      </c>
      <c r="G147" s="12">
        <f>+'Skatt 2023'!J147</f>
        <v>4506</v>
      </c>
      <c r="H147" s="12">
        <f t="shared" si="8"/>
        <v>51982.720586693322</v>
      </c>
      <c r="I147" s="26">
        <f t="shared" si="9"/>
        <v>1.3645272408192122</v>
      </c>
    </row>
    <row r="148" spans="1:9" x14ac:dyDescent="0.35">
      <c r="A148" s="10">
        <v>3332</v>
      </c>
      <c r="B148" s="11" t="s">
        <v>151</v>
      </c>
      <c r="C148" s="12">
        <f>+$C$3*'Skatt 2023'!L148*'Skatt 2023'!J148/1000</f>
        <v>116187.00677649613</v>
      </c>
      <c r="D148" s="12">
        <f>+'Skatt 2023'!G148</f>
        <v>212.58600000000001</v>
      </c>
      <c r="E148" s="12">
        <f>+$E$3*'Skatt 2023'!N148*'Skatt 2023'!J148/1000</f>
        <v>15572.250000000002</v>
      </c>
      <c r="F148" s="13">
        <f t="shared" si="7"/>
        <v>131971.84277649614</v>
      </c>
      <c r="G148" s="12">
        <f>+'Skatt 2023'!J148</f>
        <v>3479</v>
      </c>
      <c r="H148" s="12">
        <f t="shared" si="8"/>
        <v>37872.738366339792</v>
      </c>
      <c r="I148" s="26">
        <f t="shared" si="9"/>
        <v>0.99414541220680797</v>
      </c>
    </row>
    <row r="149" spans="1:9" x14ac:dyDescent="0.35">
      <c r="A149" s="10">
        <v>3334</v>
      </c>
      <c r="B149" s="11" t="s">
        <v>156</v>
      </c>
      <c r="C149" s="12">
        <f>+$C$3*'Skatt 2023'!L149*'Skatt 2023'!J149/1000</f>
        <v>93116.640383044723</v>
      </c>
      <c r="D149" s="12">
        <f>+'Skatt 2023'!G149</f>
        <v>1301.6849999999999</v>
      </c>
      <c r="E149" s="12">
        <f>+$E$3*'Skatt 2023'!N149*'Skatt 2023'!J149/1000</f>
        <v>7623</v>
      </c>
      <c r="F149" s="13">
        <f t="shared" si="7"/>
        <v>102041.32538304472</v>
      </c>
      <c r="G149" s="12">
        <f>+'Skatt 2023'!J149</f>
        <v>2737</v>
      </c>
      <c r="H149" s="12">
        <f t="shared" si="8"/>
        <v>36806.591298152984</v>
      </c>
      <c r="I149" s="26">
        <f t="shared" si="9"/>
        <v>0.96615944493073502</v>
      </c>
    </row>
    <row r="150" spans="1:9" x14ac:dyDescent="0.35">
      <c r="A150" s="10">
        <v>3336</v>
      </c>
      <c r="B150" s="11" t="s">
        <v>157</v>
      </c>
      <c r="C150" s="12">
        <f>+$C$3*'Skatt 2023'!L150*'Skatt 2023'!J150/1000</f>
        <v>39976.916639547533</v>
      </c>
      <c r="D150" s="12">
        <f>+'Skatt 2023'!G150</f>
        <v>3543.2429999999999</v>
      </c>
      <c r="E150" s="12">
        <f>+$E$3*'Skatt 2023'!N150*'Skatt 2023'!J150/1000</f>
        <v>4152</v>
      </c>
      <c r="F150" s="13">
        <f t="shared" si="7"/>
        <v>47672.159639547535</v>
      </c>
      <c r="G150" s="12">
        <f>+'Skatt 2023'!J150</f>
        <v>1366</v>
      </c>
      <c r="H150" s="12">
        <f t="shared" si="8"/>
        <v>32305.209838614592</v>
      </c>
      <c r="I150" s="26">
        <f t="shared" si="9"/>
        <v>0.84799984201778189</v>
      </c>
    </row>
    <row r="151" spans="1:9" x14ac:dyDescent="0.35">
      <c r="A151" s="10">
        <v>3338</v>
      </c>
      <c r="B151" s="11" t="s">
        <v>158</v>
      </c>
      <c r="C151" s="12">
        <f>+$C$3*'Skatt 2023'!L151*'Skatt 2023'!J151/1000</f>
        <v>78124.694370347439</v>
      </c>
      <c r="D151" s="12">
        <f>+'Skatt 2023'!G151</f>
        <v>23083.698</v>
      </c>
      <c r="E151" s="12">
        <f>+$E$3*'Skatt 2023'!N151*'Skatt 2023'!J151/1000</f>
        <v>7954.5</v>
      </c>
      <c r="F151" s="13">
        <f t="shared" si="7"/>
        <v>109162.89237034744</v>
      </c>
      <c r="G151" s="12">
        <f>+'Skatt 2023'!J151</f>
        <v>2486</v>
      </c>
      <c r="H151" s="12">
        <f t="shared" si="8"/>
        <v>34625.581001748767</v>
      </c>
      <c r="I151" s="26">
        <f t="shared" si="9"/>
        <v>0.90890872914744925</v>
      </c>
    </row>
    <row r="152" spans="1:9" x14ac:dyDescent="0.35">
      <c r="A152" s="10">
        <v>3401</v>
      </c>
      <c r="B152" s="11" t="s">
        <v>161</v>
      </c>
      <c r="C152" s="12">
        <f>+$C$3*'Skatt 2023'!L152*'Skatt 2023'!J152/1000</f>
        <v>543200.87283432181</v>
      </c>
      <c r="D152" s="12">
        <f>+'Skatt 2023'!G152</f>
        <v>929.46699999999998</v>
      </c>
      <c r="E152" s="12">
        <f>+$E$3*'Skatt 2023'!N152*'Skatt 2023'!J152/1000</f>
        <v>31875.000000000004</v>
      </c>
      <c r="F152" s="13">
        <f t="shared" si="7"/>
        <v>576005.33983432176</v>
      </c>
      <c r="G152" s="12">
        <f>+'Skatt 2023'!J152</f>
        <v>17966</v>
      </c>
      <c r="H152" s="12">
        <f t="shared" si="8"/>
        <v>32009.12127542702</v>
      </c>
      <c r="I152" s="26">
        <f t="shared" si="9"/>
        <v>0.84022762645067506</v>
      </c>
    </row>
    <row r="153" spans="1:9" x14ac:dyDescent="0.35">
      <c r="A153" s="10">
        <v>3403</v>
      </c>
      <c r="B153" s="11" t="s">
        <v>162</v>
      </c>
      <c r="C153" s="12">
        <f>+$C$3*'Skatt 2023'!L153*'Skatt 2023'!J153/1000</f>
        <v>1075091.5123601619</v>
      </c>
      <c r="D153" s="12">
        <f>+'Skatt 2023'!G153</f>
        <v>146.57499999999999</v>
      </c>
      <c r="E153" s="12">
        <f>+$E$3*'Skatt 2023'!N153*'Skatt 2023'!J153/1000</f>
        <v>49923</v>
      </c>
      <c r="F153" s="13">
        <f t="shared" si="7"/>
        <v>1125161.0873601618</v>
      </c>
      <c r="G153" s="12">
        <f>+'Skatt 2023'!J153</f>
        <v>32382</v>
      </c>
      <c r="H153" s="12">
        <f t="shared" si="8"/>
        <v>34741.971229700503</v>
      </c>
      <c r="I153" s="26">
        <f t="shared" si="9"/>
        <v>0.91196392969895634</v>
      </c>
    </row>
    <row r="154" spans="1:9" x14ac:dyDescent="0.35">
      <c r="A154" s="10">
        <v>3405</v>
      </c>
      <c r="B154" s="11" t="s">
        <v>163</v>
      </c>
      <c r="C154" s="12">
        <f>+$C$3*'Skatt 2023'!L154*'Skatt 2023'!J154/1000</f>
        <v>945045.39362092316</v>
      </c>
      <c r="D154" s="12">
        <f>+'Skatt 2023'!G154</f>
        <v>3969.2840000000001</v>
      </c>
      <c r="E154" s="12">
        <f>+$E$3*'Skatt 2023'!N154*'Skatt 2023'!J154/1000</f>
        <v>57019.5</v>
      </c>
      <c r="F154" s="13">
        <f t="shared" si="7"/>
        <v>1006034.1776209231</v>
      </c>
      <c r="G154" s="12">
        <f>+'Skatt 2023'!J154</f>
        <v>28560</v>
      </c>
      <c r="H154" s="12">
        <f t="shared" si="8"/>
        <v>35086.30579905193</v>
      </c>
      <c r="I154" s="26">
        <f t="shared" si="9"/>
        <v>0.92100258513162425</v>
      </c>
    </row>
    <row r="155" spans="1:9" x14ac:dyDescent="0.35">
      <c r="A155" s="10">
        <v>3407</v>
      </c>
      <c r="B155" s="11" t="s">
        <v>164</v>
      </c>
      <c r="C155" s="12">
        <f>+$C$3*'Skatt 2023'!L155*'Skatt 2023'!J155/1000</f>
        <v>927912.217781257</v>
      </c>
      <c r="D155" s="12">
        <f>+'Skatt 2023'!G155</f>
        <v>265.07799999999997</v>
      </c>
      <c r="E155" s="12">
        <f>+$E$3*'Skatt 2023'!N155*'Skatt 2023'!J155/1000</f>
        <v>48272.999999999993</v>
      </c>
      <c r="F155" s="13">
        <f t="shared" si="7"/>
        <v>976450.29578125698</v>
      </c>
      <c r="G155" s="12">
        <f>+'Skatt 2023'!J155</f>
        <v>30563</v>
      </c>
      <c r="H155" s="12">
        <f t="shared" si="8"/>
        <v>31940.098085307629</v>
      </c>
      <c r="I155" s="26">
        <f t="shared" si="9"/>
        <v>0.83841579317024717</v>
      </c>
    </row>
    <row r="156" spans="1:9" x14ac:dyDescent="0.35">
      <c r="A156" s="10">
        <v>3411</v>
      </c>
      <c r="B156" s="11" t="s">
        <v>165</v>
      </c>
      <c r="C156" s="12">
        <f>+$C$3*'Skatt 2023'!L156*'Skatt 2023'!J156/1000</f>
        <v>1062135.2148048447</v>
      </c>
      <c r="D156" s="12">
        <f>+'Skatt 2023'!G156</f>
        <v>773.90499999999997</v>
      </c>
      <c r="E156" s="12">
        <f>+$E$3*'Skatt 2023'!N156*'Skatt 2023'!J156/1000</f>
        <v>48864.750000000007</v>
      </c>
      <c r="F156" s="13">
        <f t="shared" si="7"/>
        <v>1111773.8698048447</v>
      </c>
      <c r="G156" s="12">
        <f>+'Skatt 2023'!J156</f>
        <v>35475</v>
      </c>
      <c r="H156" s="12">
        <f t="shared" si="8"/>
        <v>31317.828465252842</v>
      </c>
      <c r="I156" s="26">
        <f t="shared" si="9"/>
        <v>0.82208144517699622</v>
      </c>
    </row>
    <row r="157" spans="1:9" x14ac:dyDescent="0.35">
      <c r="A157" s="10">
        <v>3412</v>
      </c>
      <c r="B157" s="11" t="s">
        <v>166</v>
      </c>
      <c r="C157" s="12">
        <f>+$C$3*'Skatt 2023'!L157*'Skatt 2023'!J157/1000</f>
        <v>215226.78099515432</v>
      </c>
      <c r="D157" s="12">
        <f>+'Skatt 2023'!G157</f>
        <v>20.526</v>
      </c>
      <c r="E157" s="12">
        <f>+$E$3*'Skatt 2023'!N157*'Skatt 2023'!J157/1000</f>
        <v>6420.75</v>
      </c>
      <c r="F157" s="13">
        <f t="shared" si="7"/>
        <v>221668.05699515433</v>
      </c>
      <c r="G157" s="12">
        <f>+'Skatt 2023'!J157</f>
        <v>7836</v>
      </c>
      <c r="H157" s="12">
        <f t="shared" si="8"/>
        <v>28285.8002801371</v>
      </c>
      <c r="I157" s="26">
        <f t="shared" si="9"/>
        <v>0.74249182372534139</v>
      </c>
    </row>
    <row r="158" spans="1:9" x14ac:dyDescent="0.35">
      <c r="A158" s="10">
        <v>3413</v>
      </c>
      <c r="B158" s="11" t="s">
        <v>167</v>
      </c>
      <c r="C158" s="12">
        <f>+$C$3*'Skatt 2023'!L158*'Skatt 2023'!J158/1000</f>
        <v>638158.33636020473</v>
      </c>
      <c r="D158" s="12">
        <f>+'Skatt 2023'!G158</f>
        <v>123.09</v>
      </c>
      <c r="E158" s="12">
        <f>+$E$3*'Skatt 2023'!N158*'Skatt 2023'!J158/1000</f>
        <v>20612.25</v>
      </c>
      <c r="F158" s="13">
        <f t="shared" si="7"/>
        <v>658893.6763602047</v>
      </c>
      <c r="G158" s="12">
        <f>+'Skatt 2023'!J158</f>
        <v>21356</v>
      </c>
      <c r="H158" s="12">
        <f t="shared" si="8"/>
        <v>30847.096195926424</v>
      </c>
      <c r="I158" s="26">
        <f t="shared" si="9"/>
        <v>0.80972489674361225</v>
      </c>
    </row>
    <row r="159" spans="1:9" x14ac:dyDescent="0.35">
      <c r="A159" s="10">
        <v>3414</v>
      </c>
      <c r="B159" s="11" t="s">
        <v>168</v>
      </c>
      <c r="C159" s="12">
        <f>+$C$3*'Skatt 2023'!L159*'Skatt 2023'!J159/1000</f>
        <v>146622.0711920436</v>
      </c>
      <c r="D159" s="12">
        <f>+'Skatt 2023'!G159</f>
        <v>0</v>
      </c>
      <c r="E159" s="12">
        <f>+$E$3*'Skatt 2023'!N159*'Skatt 2023'!J159/1000</f>
        <v>4251.75</v>
      </c>
      <c r="F159" s="13">
        <f t="shared" si="7"/>
        <v>150873.8211920436</v>
      </c>
      <c r="G159" s="12">
        <f>+'Skatt 2023'!J159</f>
        <v>5010</v>
      </c>
      <c r="H159" s="12">
        <f t="shared" si="8"/>
        <v>30114.535168072576</v>
      </c>
      <c r="I159" s="26">
        <f t="shared" si="9"/>
        <v>0.79049543997822369</v>
      </c>
    </row>
    <row r="160" spans="1:9" x14ac:dyDescent="0.35">
      <c r="A160" s="10">
        <v>3415</v>
      </c>
      <c r="B160" s="11" t="s">
        <v>169</v>
      </c>
      <c r="C160" s="12">
        <f>+$C$3*'Skatt 2023'!L160*'Skatt 2023'!J160/1000</f>
        <v>248441.06939401943</v>
      </c>
      <c r="D160" s="12">
        <f>+'Skatt 2023'!G160</f>
        <v>929.46699999999998</v>
      </c>
      <c r="E160" s="12">
        <f>+$E$3*'Skatt 2023'!N160*'Skatt 2023'!J160/1000</f>
        <v>9728.25</v>
      </c>
      <c r="F160" s="13">
        <f t="shared" si="7"/>
        <v>259098.78639401944</v>
      </c>
      <c r="G160" s="12">
        <f>+'Skatt 2023'!J160</f>
        <v>8069</v>
      </c>
      <c r="H160" s="12">
        <f t="shared" si="8"/>
        <v>31995.206270172192</v>
      </c>
      <c r="I160" s="26">
        <f t="shared" si="9"/>
        <v>0.83986236269548764</v>
      </c>
    </row>
    <row r="161" spans="1:9" x14ac:dyDescent="0.35">
      <c r="A161" s="10">
        <v>3416</v>
      </c>
      <c r="B161" s="11" t="s">
        <v>170</v>
      </c>
      <c r="C161" s="12">
        <f>+$C$3*'Skatt 2023'!L161*'Skatt 2023'!J161/1000</f>
        <v>154734.59641205374</v>
      </c>
      <c r="D161" s="12">
        <f>+'Skatt 2023'!G161</f>
        <v>0</v>
      </c>
      <c r="E161" s="12">
        <f>+$E$3*'Skatt 2023'!N161*'Skatt 2023'!J161/1000</f>
        <v>5667.7500000000009</v>
      </c>
      <c r="F161" s="13">
        <f t="shared" si="7"/>
        <v>160402.34641205374</v>
      </c>
      <c r="G161" s="12">
        <f>+'Skatt 2023'!J161</f>
        <v>6028</v>
      </c>
      <c r="H161" s="12">
        <f t="shared" si="8"/>
        <v>26609.546518257088</v>
      </c>
      <c r="I161" s="26">
        <f t="shared" si="9"/>
        <v>0.69849078078653715</v>
      </c>
    </row>
    <row r="162" spans="1:9" x14ac:dyDescent="0.35">
      <c r="A162" s="10">
        <v>3417</v>
      </c>
      <c r="B162" s="11" t="s">
        <v>171</v>
      </c>
      <c r="C162" s="12">
        <f>+$C$3*'Skatt 2023'!L162*'Skatt 2023'!J162/1000</f>
        <v>117490.11141173211</v>
      </c>
      <c r="D162" s="12">
        <f>+'Skatt 2023'!G162</f>
        <v>0</v>
      </c>
      <c r="E162" s="12">
        <f>+$E$3*'Skatt 2023'!N162*'Skatt 2023'!J162/1000</f>
        <v>5534.25</v>
      </c>
      <c r="F162" s="13">
        <f t="shared" si="7"/>
        <v>123024.36141173211</v>
      </c>
      <c r="G162" s="12">
        <f>+'Skatt 2023'!J162</f>
        <v>4572</v>
      </c>
      <c r="H162" s="12">
        <f t="shared" si="8"/>
        <v>26908.215531874914</v>
      </c>
      <c r="I162" s="26">
        <f t="shared" si="9"/>
        <v>0.7063307322256015</v>
      </c>
    </row>
    <row r="163" spans="1:9" x14ac:dyDescent="0.35">
      <c r="A163" s="10">
        <v>3418</v>
      </c>
      <c r="B163" s="11" t="s">
        <v>172</v>
      </c>
      <c r="C163" s="12">
        <f>+$C$3*'Skatt 2023'!L163*'Skatt 2023'!J163/1000</f>
        <v>198394.46313376568</v>
      </c>
      <c r="D163" s="12">
        <f>+'Skatt 2023'!G163</f>
        <v>0</v>
      </c>
      <c r="E163" s="12">
        <f>+$E$3*'Skatt 2023'!N163*'Skatt 2023'!J163/1000</f>
        <v>6458.2499999999991</v>
      </c>
      <c r="F163" s="13">
        <f t="shared" si="7"/>
        <v>204852.71313376568</v>
      </c>
      <c r="G163" s="12">
        <f>+'Skatt 2023'!J163</f>
        <v>7267</v>
      </c>
      <c r="H163" s="12">
        <f t="shared" si="8"/>
        <v>28189.447245598687</v>
      </c>
      <c r="I163" s="26">
        <f t="shared" si="9"/>
        <v>0.73996259210992432</v>
      </c>
    </row>
    <row r="164" spans="1:9" x14ac:dyDescent="0.35">
      <c r="A164" s="10">
        <v>3419</v>
      </c>
      <c r="B164" s="11" t="s">
        <v>124</v>
      </c>
      <c r="C164" s="12">
        <f>+$C$3*'Skatt 2023'!L164*'Skatt 2023'!J164/1000</f>
        <v>98727.94215753708</v>
      </c>
      <c r="D164" s="12">
        <f>+'Skatt 2023'!G164</f>
        <v>1405.932</v>
      </c>
      <c r="E164" s="12">
        <f>+$E$3*'Skatt 2023'!N164*'Skatt 2023'!J164/1000</f>
        <v>3448.5</v>
      </c>
      <c r="F164" s="13">
        <f t="shared" si="7"/>
        <v>103582.37415753708</v>
      </c>
      <c r="G164" s="12">
        <f>+'Skatt 2023'!J164</f>
        <v>3625</v>
      </c>
      <c r="H164" s="12">
        <f t="shared" si="8"/>
        <v>28186.604733113676</v>
      </c>
      <c r="I164" s="26">
        <f t="shared" si="9"/>
        <v>0.73988797720569477</v>
      </c>
    </row>
    <row r="165" spans="1:9" x14ac:dyDescent="0.35">
      <c r="A165" s="10">
        <v>3420</v>
      </c>
      <c r="B165" s="11" t="s">
        <v>173</v>
      </c>
      <c r="C165" s="12">
        <f>+$C$3*'Skatt 2023'!L165*'Skatt 2023'!J165/1000</f>
        <v>643642.91133787262</v>
      </c>
      <c r="D165" s="12">
        <f>+'Skatt 2023'!G165</f>
        <v>2957.4929999999999</v>
      </c>
      <c r="E165" s="12">
        <f>+$E$3*'Skatt 2023'!N165*'Skatt 2023'!J165/1000</f>
        <v>22983</v>
      </c>
      <c r="F165" s="13">
        <f t="shared" si="7"/>
        <v>669583.40433787263</v>
      </c>
      <c r="G165" s="12">
        <f>+'Skatt 2023'!J165</f>
        <v>21568</v>
      </c>
      <c r="H165" s="12">
        <f t="shared" si="8"/>
        <v>30908.100488588309</v>
      </c>
      <c r="I165" s="26">
        <f t="shared" si="9"/>
        <v>0.81132623692366734</v>
      </c>
    </row>
    <row r="166" spans="1:9" x14ac:dyDescent="0.35">
      <c r="A166" s="10">
        <v>3421</v>
      </c>
      <c r="B166" s="11" t="s">
        <v>174</v>
      </c>
      <c r="C166" s="12">
        <f>+$C$3*'Skatt 2023'!L166*'Skatt 2023'!J166/1000</f>
        <v>200552.18408949327</v>
      </c>
      <c r="D166" s="12">
        <f>+'Skatt 2023'!G166</f>
        <v>933.94399999999996</v>
      </c>
      <c r="E166" s="12">
        <f>+$E$3*'Skatt 2023'!N166*'Skatt 2023'!J166/1000</f>
        <v>17673.000000000004</v>
      </c>
      <c r="F166" s="13">
        <f t="shared" si="7"/>
        <v>219159.12808949326</v>
      </c>
      <c r="G166" s="12">
        <f>+'Skatt 2023'!J166</f>
        <v>6582</v>
      </c>
      <c r="H166" s="12">
        <f t="shared" si="8"/>
        <v>33154.844133924838</v>
      </c>
      <c r="I166" s="26">
        <f t="shared" si="9"/>
        <v>0.87030242886972586</v>
      </c>
    </row>
    <row r="167" spans="1:9" x14ac:dyDescent="0.35">
      <c r="A167" s="10">
        <v>3422</v>
      </c>
      <c r="B167" s="11" t="s">
        <v>175</v>
      </c>
      <c r="C167" s="12">
        <f>+$C$3*'Skatt 2023'!L167*'Skatt 2023'!J167/1000</f>
        <v>111403.33243899413</v>
      </c>
      <c r="D167" s="12">
        <f>+'Skatt 2023'!G167</f>
        <v>5298.942</v>
      </c>
      <c r="E167" s="12">
        <f>+$E$3*'Skatt 2023'!N167*'Skatt 2023'!J167/1000</f>
        <v>5650.5000000000009</v>
      </c>
      <c r="F167" s="13">
        <f t="shared" si="7"/>
        <v>122352.77443899412</v>
      </c>
      <c r="G167" s="12">
        <f>+'Skatt 2023'!J167</f>
        <v>4213</v>
      </c>
      <c r="H167" s="12">
        <f t="shared" si="8"/>
        <v>27783.962126511778</v>
      </c>
      <c r="I167" s="26">
        <f t="shared" si="9"/>
        <v>0.72931875730296847</v>
      </c>
    </row>
    <row r="168" spans="1:9" x14ac:dyDescent="0.35">
      <c r="A168" s="10">
        <v>3423</v>
      </c>
      <c r="B168" s="11" t="s">
        <v>176</v>
      </c>
      <c r="C168" s="12">
        <f>+$C$3*'Skatt 2023'!L168*'Skatt 2023'!J168/1000</f>
        <v>61025.538466001773</v>
      </c>
      <c r="D168" s="12">
        <f>+'Skatt 2023'!G168</f>
        <v>1041.568</v>
      </c>
      <c r="E168" s="12">
        <f>+$E$3*'Skatt 2023'!N168*'Skatt 2023'!J168/1000</f>
        <v>3498.75</v>
      </c>
      <c r="F168" s="13">
        <f t="shared" si="7"/>
        <v>65565.856466001773</v>
      </c>
      <c r="G168" s="12">
        <f>+'Skatt 2023'!J168</f>
        <v>2281</v>
      </c>
      <c r="H168" s="12">
        <f t="shared" si="8"/>
        <v>28287.719625603582</v>
      </c>
      <c r="I168" s="26">
        <f t="shared" si="9"/>
        <v>0.74254220583585817</v>
      </c>
    </row>
    <row r="169" spans="1:9" x14ac:dyDescent="0.35">
      <c r="A169" s="10">
        <v>3424</v>
      </c>
      <c r="B169" s="11" t="s">
        <v>177</v>
      </c>
      <c r="C169" s="12">
        <f>+$C$3*'Skatt 2023'!L169*'Skatt 2023'!J169/1000</f>
        <v>47368.916732955389</v>
      </c>
      <c r="D169" s="12">
        <f>+'Skatt 2023'!G169</f>
        <v>5514.8389999999999</v>
      </c>
      <c r="E169" s="12">
        <f>+$E$3*'Skatt 2023'!N169*'Skatt 2023'!J169/1000</f>
        <v>2408.25</v>
      </c>
      <c r="F169" s="13">
        <f t="shared" si="7"/>
        <v>55292.005732955389</v>
      </c>
      <c r="G169" s="12">
        <f>+'Skatt 2023'!J169</f>
        <v>1769</v>
      </c>
      <c r="H169" s="12">
        <f t="shared" si="8"/>
        <v>28138.590578267602</v>
      </c>
      <c r="I169" s="26">
        <f t="shared" si="9"/>
        <v>0.73862762335170373</v>
      </c>
    </row>
    <row r="170" spans="1:9" x14ac:dyDescent="0.35">
      <c r="A170" s="10">
        <v>3425</v>
      </c>
      <c r="B170" s="11" t="s">
        <v>178</v>
      </c>
      <c r="C170" s="12">
        <f>+$C$3*'Skatt 2023'!L170*'Skatt 2023'!J170/1000</f>
        <v>33053.261563340049</v>
      </c>
      <c r="D170" s="12">
        <f>+'Skatt 2023'!G170</f>
        <v>0</v>
      </c>
      <c r="E170" s="12">
        <f>+$E$3*'Skatt 2023'!N170*'Skatt 2023'!J170/1000</f>
        <v>1770</v>
      </c>
      <c r="F170" s="13">
        <f t="shared" si="7"/>
        <v>34823.261563340049</v>
      </c>
      <c r="G170" s="12">
        <f>+'Skatt 2023'!J170</f>
        <v>1328</v>
      </c>
      <c r="H170" s="12">
        <f t="shared" si="8"/>
        <v>26222.335514563289</v>
      </c>
      <c r="I170" s="26">
        <f t="shared" si="9"/>
        <v>0.68832663476797751</v>
      </c>
    </row>
    <row r="171" spans="1:9" x14ac:dyDescent="0.35">
      <c r="A171" s="10">
        <v>3426</v>
      </c>
      <c r="B171" s="11" t="s">
        <v>179</v>
      </c>
      <c r="C171" s="12">
        <f>+$C$3*'Skatt 2023'!L171*'Skatt 2023'!J171/1000</f>
        <v>42507.679011979679</v>
      </c>
      <c r="D171" s="12">
        <f>+'Skatt 2023'!G171</f>
        <v>538.46100000000001</v>
      </c>
      <c r="E171" s="12">
        <f>+$E$3*'Skatt 2023'!N171*'Skatt 2023'!J171/1000</f>
        <v>1201.5000000000002</v>
      </c>
      <c r="F171" s="13">
        <f t="shared" si="7"/>
        <v>44247.640011979682</v>
      </c>
      <c r="G171" s="12">
        <f>+'Skatt 2023'!J171</f>
        <v>1555</v>
      </c>
      <c r="H171" s="12">
        <f t="shared" si="8"/>
        <v>28108.796792269888</v>
      </c>
      <c r="I171" s="26">
        <f t="shared" si="9"/>
        <v>0.73784554745913444</v>
      </c>
    </row>
    <row r="172" spans="1:9" x14ac:dyDescent="0.35">
      <c r="A172" s="10">
        <v>3427</v>
      </c>
      <c r="B172" s="11" t="s">
        <v>180</v>
      </c>
      <c r="C172" s="12">
        <f>+$C$3*'Skatt 2023'!L172*'Skatt 2023'!J172/1000</f>
        <v>161729.76444870126</v>
      </c>
      <c r="D172" s="12">
        <f>+'Skatt 2023'!G172</f>
        <v>3889.9630000000002</v>
      </c>
      <c r="E172" s="12">
        <f>+$E$3*'Skatt 2023'!N172*'Skatt 2023'!J172/1000</f>
        <v>6597</v>
      </c>
      <c r="F172" s="13">
        <f t="shared" si="7"/>
        <v>172216.72744870125</v>
      </c>
      <c r="G172" s="12">
        <f>+'Skatt 2023'!J172</f>
        <v>5628</v>
      </c>
      <c r="H172" s="12">
        <f t="shared" si="8"/>
        <v>29908.806760607898</v>
      </c>
      <c r="I172" s="26">
        <f t="shared" si="9"/>
        <v>0.7850951451681869</v>
      </c>
    </row>
    <row r="173" spans="1:9" x14ac:dyDescent="0.35">
      <c r="A173" s="10">
        <v>3428</v>
      </c>
      <c r="B173" s="11" t="s">
        <v>181</v>
      </c>
      <c r="C173" s="12">
        <f>+$C$3*'Skatt 2023'!L173*'Skatt 2023'!J173/1000</f>
        <v>70031.055752708329</v>
      </c>
      <c r="D173" s="12">
        <f>+'Skatt 2023'!G173</f>
        <v>3308.7339999999999</v>
      </c>
      <c r="E173" s="12">
        <f>+$E$3*'Skatt 2023'!N173*'Skatt 2023'!J173/1000</f>
        <v>2646</v>
      </c>
      <c r="F173" s="13">
        <f t="shared" si="7"/>
        <v>75985.789752708326</v>
      </c>
      <c r="G173" s="12">
        <f>+'Skatt 2023'!J173</f>
        <v>2493</v>
      </c>
      <c r="H173" s="12">
        <f t="shared" si="8"/>
        <v>29152.44915872777</v>
      </c>
      <c r="I173" s="26">
        <f t="shared" si="9"/>
        <v>0.76524103711232039</v>
      </c>
    </row>
    <row r="174" spans="1:9" x14ac:dyDescent="0.35">
      <c r="A174" s="10">
        <v>3429</v>
      </c>
      <c r="B174" s="11" t="s">
        <v>182</v>
      </c>
      <c r="C174" s="12">
        <f>+$C$3*'Skatt 2023'!L174*'Skatt 2023'!J174/1000</f>
        <v>43155.874963079863</v>
      </c>
      <c r="D174" s="12">
        <f>+'Skatt 2023'!G174</f>
        <v>542.81700000000001</v>
      </c>
      <c r="E174" s="12">
        <f>+$E$3*'Skatt 2023'!N174*'Skatt 2023'!J174/1000</f>
        <v>1722.75</v>
      </c>
      <c r="F174" s="13">
        <f t="shared" si="7"/>
        <v>45421.441963079866</v>
      </c>
      <c r="G174" s="12">
        <f>+'Skatt 2023'!J174</f>
        <v>1519</v>
      </c>
      <c r="H174" s="12">
        <f t="shared" si="8"/>
        <v>29544.848560289574</v>
      </c>
      <c r="I174" s="26">
        <f t="shared" si="9"/>
        <v>0.77554137666109924</v>
      </c>
    </row>
    <row r="175" spans="1:9" x14ac:dyDescent="0.35">
      <c r="A175" s="10">
        <v>3430</v>
      </c>
      <c r="B175" s="11" t="s">
        <v>183</v>
      </c>
      <c r="C175" s="12">
        <f>+$C$3*'Skatt 2023'!L175*'Skatt 2023'!J175/1000</f>
        <v>52780.749446402369</v>
      </c>
      <c r="D175" s="12">
        <f>+'Skatt 2023'!G175</f>
        <v>1.3089999999999999</v>
      </c>
      <c r="E175" s="12">
        <f>+$E$3*'Skatt 2023'!N175*'Skatt 2023'!J175/1000</f>
        <v>3635.25</v>
      </c>
      <c r="F175" s="13">
        <f t="shared" si="7"/>
        <v>56417.30844640237</v>
      </c>
      <c r="G175" s="12">
        <f>+'Skatt 2023'!J175</f>
        <v>1844</v>
      </c>
      <c r="H175" s="12">
        <f t="shared" si="8"/>
        <v>30594.359786552261</v>
      </c>
      <c r="I175" s="26">
        <f t="shared" si="9"/>
        <v>0.8030906592230358</v>
      </c>
    </row>
    <row r="176" spans="1:9" x14ac:dyDescent="0.35">
      <c r="A176" s="10">
        <v>3431</v>
      </c>
      <c r="B176" s="11" t="s">
        <v>184</v>
      </c>
      <c r="C176" s="12">
        <f>+$C$3*'Skatt 2023'!L176*'Skatt 2023'!J176/1000</f>
        <v>70023.199331561278</v>
      </c>
      <c r="D176" s="12">
        <f>+'Skatt 2023'!G176</f>
        <v>73.260000000000005</v>
      </c>
      <c r="E176" s="12">
        <f>+$E$3*'Skatt 2023'!N176*'Skatt 2023'!J176/1000</f>
        <v>3209.2499999999995</v>
      </c>
      <c r="F176" s="13">
        <f t="shared" si="7"/>
        <v>73305.709331561273</v>
      </c>
      <c r="G176" s="12">
        <f>+'Skatt 2023'!J176</f>
        <v>2466</v>
      </c>
      <c r="H176" s="12">
        <f t="shared" si="8"/>
        <v>29696.856987656643</v>
      </c>
      <c r="I176" s="26">
        <f t="shared" si="9"/>
        <v>0.77953154180896866</v>
      </c>
    </row>
    <row r="177" spans="1:9" x14ac:dyDescent="0.35">
      <c r="A177" s="10">
        <v>3432</v>
      </c>
      <c r="B177" s="11" t="s">
        <v>185</v>
      </c>
      <c r="C177" s="12">
        <f>+$C$3*'Skatt 2023'!L177*'Skatt 2023'!J177/1000</f>
        <v>56786.643599750802</v>
      </c>
      <c r="D177" s="12">
        <f>+'Skatt 2023'!G177</f>
        <v>1734.0840000000001</v>
      </c>
      <c r="E177" s="12">
        <f>+$E$3*'Skatt 2023'!N177*'Skatt 2023'!J177/1000</f>
        <v>4809</v>
      </c>
      <c r="F177" s="13">
        <f t="shared" si="7"/>
        <v>63329.727599750804</v>
      </c>
      <c r="G177" s="12">
        <f>+'Skatt 2023'!J177</f>
        <v>1966</v>
      </c>
      <c r="H177" s="12">
        <f t="shared" si="8"/>
        <v>31330.439267421567</v>
      </c>
      <c r="I177" s="26">
        <f t="shared" si="9"/>
        <v>0.82241247408224771</v>
      </c>
    </row>
    <row r="178" spans="1:9" x14ac:dyDescent="0.35">
      <c r="A178" s="10">
        <v>3433</v>
      </c>
      <c r="B178" s="11" t="s">
        <v>186</v>
      </c>
      <c r="C178" s="12">
        <f>+$C$3*'Skatt 2023'!L178*'Skatt 2023'!J178/1000</f>
        <v>60926.452775545542</v>
      </c>
      <c r="D178" s="12">
        <f>+'Skatt 2023'!G178</f>
        <v>12428.922</v>
      </c>
      <c r="E178" s="12">
        <f>+$E$3*'Skatt 2023'!N178*'Skatt 2023'!J178/1000</f>
        <v>3247.5</v>
      </c>
      <c r="F178" s="13">
        <f t="shared" si="7"/>
        <v>76602.874775545541</v>
      </c>
      <c r="G178" s="12">
        <f>+'Skatt 2023'!J178</f>
        <v>2147</v>
      </c>
      <c r="H178" s="12">
        <f t="shared" si="8"/>
        <v>29890.057184697507</v>
      </c>
      <c r="I178" s="26">
        <f t="shared" si="9"/>
        <v>0.78460297571659254</v>
      </c>
    </row>
    <row r="179" spans="1:9" x14ac:dyDescent="0.35">
      <c r="A179" s="10">
        <v>3434</v>
      </c>
      <c r="B179" s="11" t="s">
        <v>187</v>
      </c>
      <c r="C179" s="12">
        <f>+$C$3*'Skatt 2023'!L179*'Skatt 2023'!J179/1000</f>
        <v>60441.930154219772</v>
      </c>
      <c r="D179" s="12">
        <f>+'Skatt 2023'!G179</f>
        <v>2170.5859999999998</v>
      </c>
      <c r="E179" s="12">
        <f>+$E$3*'Skatt 2023'!N179*'Skatt 2023'!J179/1000</f>
        <v>2883.7500000000005</v>
      </c>
      <c r="F179" s="13">
        <f t="shared" si="7"/>
        <v>65496.266154219775</v>
      </c>
      <c r="G179" s="12">
        <f>+'Skatt 2023'!J179</f>
        <v>2212</v>
      </c>
      <c r="H179" s="12">
        <f t="shared" si="8"/>
        <v>28628.246001003514</v>
      </c>
      <c r="I179" s="26">
        <f t="shared" si="9"/>
        <v>0.75148089758200698</v>
      </c>
    </row>
    <row r="180" spans="1:9" x14ac:dyDescent="0.35">
      <c r="A180" s="10">
        <v>3435</v>
      </c>
      <c r="B180" s="11" t="s">
        <v>188</v>
      </c>
      <c r="C180" s="12">
        <f>+$C$3*'Skatt 2023'!L180*'Skatt 2023'!J180/1000</f>
        <v>96632.993980359577</v>
      </c>
      <c r="D180" s="12">
        <f>+'Skatt 2023'!G180</f>
        <v>3387.5160000000001</v>
      </c>
      <c r="E180" s="12">
        <f>+$E$3*'Skatt 2023'!N180*'Skatt 2023'!J180/1000</f>
        <v>4247.2500000000009</v>
      </c>
      <c r="F180" s="13">
        <f t="shared" si="7"/>
        <v>104267.75998035958</v>
      </c>
      <c r="G180" s="12">
        <f>+'Skatt 2023'!J180</f>
        <v>3532</v>
      </c>
      <c r="H180" s="12">
        <f t="shared" si="8"/>
        <v>28561.790481415512</v>
      </c>
      <c r="I180" s="26">
        <f t="shared" si="9"/>
        <v>0.74973646470590549</v>
      </c>
    </row>
    <row r="181" spans="1:9" x14ac:dyDescent="0.35">
      <c r="A181" s="10">
        <v>3436</v>
      </c>
      <c r="B181" s="11" t="s">
        <v>189</v>
      </c>
      <c r="C181" s="12">
        <f>+$C$3*'Skatt 2023'!L181*'Skatt 2023'!J181/1000</f>
        <v>166288.92446941446</v>
      </c>
      <c r="D181" s="12">
        <f>+'Skatt 2023'!G181</f>
        <v>16845.455000000002</v>
      </c>
      <c r="E181" s="12">
        <f>+$E$3*'Skatt 2023'!N181*'Skatt 2023'!J181/1000</f>
        <v>9489.75</v>
      </c>
      <c r="F181" s="13">
        <f t="shared" si="7"/>
        <v>192624.12946941447</v>
      </c>
      <c r="G181" s="12">
        <f>+'Skatt 2023'!J181</f>
        <v>5589</v>
      </c>
      <c r="H181" s="12">
        <f t="shared" si="8"/>
        <v>31450.827423405703</v>
      </c>
      <c r="I181" s="26">
        <f t="shared" si="9"/>
        <v>0.8255726187699115</v>
      </c>
    </row>
    <row r="182" spans="1:9" x14ac:dyDescent="0.35">
      <c r="A182" s="10">
        <v>3437</v>
      </c>
      <c r="B182" s="11" t="s">
        <v>190</v>
      </c>
      <c r="C182" s="12">
        <f>+$C$3*'Skatt 2023'!L182*'Skatt 2023'!J182/1000</f>
        <v>142701.85406461073</v>
      </c>
      <c r="D182" s="12">
        <f>+'Skatt 2023'!G182</f>
        <v>2126.96</v>
      </c>
      <c r="E182" s="12">
        <f>+$E$3*'Skatt 2023'!N182*'Skatt 2023'!J182/1000</f>
        <v>5970.75</v>
      </c>
      <c r="F182" s="13">
        <f t="shared" si="7"/>
        <v>150799.56406461072</v>
      </c>
      <c r="G182" s="12">
        <f>+'Skatt 2023'!J182</f>
        <v>5567</v>
      </c>
      <c r="H182" s="12">
        <f t="shared" si="8"/>
        <v>26706.054259854631</v>
      </c>
      <c r="I182" s="26">
        <f t="shared" si="9"/>
        <v>0.70102407340519046</v>
      </c>
    </row>
    <row r="183" spans="1:9" x14ac:dyDescent="0.35">
      <c r="A183" s="10">
        <v>3438</v>
      </c>
      <c r="B183" s="11" t="s">
        <v>191</v>
      </c>
      <c r="C183" s="12">
        <f>+$C$3*'Skatt 2023'!L183*'Skatt 2023'!J183/1000</f>
        <v>89333.38369491577</v>
      </c>
      <c r="D183" s="12">
        <f>+'Skatt 2023'!G183</f>
        <v>5994.5379999999996</v>
      </c>
      <c r="E183" s="12">
        <f>+$E$3*'Skatt 2023'!N183*'Skatt 2023'!J183/1000</f>
        <v>8637</v>
      </c>
      <c r="F183" s="13">
        <f t="shared" si="7"/>
        <v>103964.92169491577</v>
      </c>
      <c r="G183" s="12">
        <f>+'Skatt 2023'!J183</f>
        <v>3240</v>
      </c>
      <c r="H183" s="12">
        <f t="shared" si="8"/>
        <v>30237.772745344373</v>
      </c>
      <c r="I183" s="26">
        <f t="shared" si="9"/>
        <v>0.79373038092363801</v>
      </c>
    </row>
    <row r="184" spans="1:9" x14ac:dyDescent="0.35">
      <c r="A184" s="10">
        <v>3439</v>
      </c>
      <c r="B184" s="11" t="s">
        <v>192</v>
      </c>
      <c r="C184" s="12">
        <f>+$C$3*'Skatt 2023'!L184*'Skatt 2023'!J184/1000</f>
        <v>134608.07802799606</v>
      </c>
      <c r="D184" s="12">
        <f>+'Skatt 2023'!G184</f>
        <v>0</v>
      </c>
      <c r="E184" s="12">
        <f>+$E$3*'Skatt 2023'!N184*'Skatt 2023'!J184/1000</f>
        <v>15990.75</v>
      </c>
      <c r="F184" s="13">
        <f t="shared" si="7"/>
        <v>150598.82802799606</v>
      </c>
      <c r="G184" s="12">
        <f>+'Skatt 2023'!J184</f>
        <v>4416</v>
      </c>
      <c r="H184" s="12">
        <f t="shared" si="8"/>
        <v>34102.995477354183</v>
      </c>
      <c r="I184" s="26">
        <f t="shared" si="9"/>
        <v>0.8951910518953522</v>
      </c>
    </row>
    <row r="185" spans="1:9" x14ac:dyDescent="0.35">
      <c r="A185" s="10">
        <v>3440</v>
      </c>
      <c r="B185" s="11" t="s">
        <v>193</v>
      </c>
      <c r="C185" s="12">
        <f>+$C$3*'Skatt 2023'!L185*'Skatt 2023'!J185/1000</f>
        <v>159677.46626482756</v>
      </c>
      <c r="D185" s="12">
        <f>+'Skatt 2023'!G185</f>
        <v>3341.3490000000002</v>
      </c>
      <c r="E185" s="12">
        <f>+$E$3*'Skatt 2023'!N185*'Skatt 2023'!J185/1000</f>
        <v>20534.25</v>
      </c>
      <c r="F185" s="13">
        <f t="shared" si="7"/>
        <v>183553.06526482754</v>
      </c>
      <c r="G185" s="12">
        <f>+'Skatt 2023'!J185</f>
        <v>5161</v>
      </c>
      <c r="H185" s="12">
        <f t="shared" si="8"/>
        <v>34917.9841629195</v>
      </c>
      <c r="I185" s="26">
        <f t="shared" si="9"/>
        <v>0.91658420427102816</v>
      </c>
    </row>
    <row r="186" spans="1:9" x14ac:dyDescent="0.35">
      <c r="A186" s="10">
        <v>3441</v>
      </c>
      <c r="B186" s="11" t="s">
        <v>194</v>
      </c>
      <c r="C186" s="12">
        <f>+$C$3*'Skatt 2023'!L186*'Skatt 2023'!J186/1000</f>
        <v>191814.84582485683</v>
      </c>
      <c r="D186" s="12">
        <f>+'Skatt 2023'!G186</f>
        <v>979.16499999999996</v>
      </c>
      <c r="E186" s="12">
        <f>+$E$3*'Skatt 2023'!N186*'Skatt 2023'!J186/1000</f>
        <v>14631.75</v>
      </c>
      <c r="F186" s="13">
        <f t="shared" si="7"/>
        <v>207425.76082485684</v>
      </c>
      <c r="G186" s="12">
        <f>+'Skatt 2023'!J186</f>
        <v>6129</v>
      </c>
      <c r="H186" s="12">
        <f t="shared" si="8"/>
        <v>33683.569232314709</v>
      </c>
      <c r="I186" s="26">
        <f t="shared" si="9"/>
        <v>0.8841812676745282</v>
      </c>
    </row>
    <row r="187" spans="1:9" x14ac:dyDescent="0.35">
      <c r="A187" s="10">
        <v>3442</v>
      </c>
      <c r="B187" s="11" t="s">
        <v>195</v>
      </c>
      <c r="C187" s="12">
        <f>+$C$3*'Skatt 2023'!L187*'Skatt 2023'!J187/1000</f>
        <v>430332.41360103764</v>
      </c>
      <c r="D187" s="12">
        <f>+'Skatt 2023'!G187</f>
        <v>78.122</v>
      </c>
      <c r="E187" s="12">
        <f>+$E$3*'Skatt 2023'!N187*'Skatt 2023'!J187/1000</f>
        <v>20570.249999999996</v>
      </c>
      <c r="F187" s="13">
        <f t="shared" si="7"/>
        <v>450980.78560103761</v>
      </c>
      <c r="G187" s="12">
        <f>+'Skatt 2023'!J187</f>
        <v>14896</v>
      </c>
      <c r="H187" s="12">
        <f t="shared" si="8"/>
        <v>30270.049919511119</v>
      </c>
      <c r="I187" s="26">
        <f t="shared" si="9"/>
        <v>0.79457764483961058</v>
      </c>
    </row>
    <row r="188" spans="1:9" x14ac:dyDescent="0.35">
      <c r="A188" s="10">
        <v>3443</v>
      </c>
      <c r="B188" s="11" t="s">
        <v>196</v>
      </c>
      <c r="C188" s="12">
        <f>+$C$3*'Skatt 2023'!L188*'Skatt 2023'!J188/1000</f>
        <v>395462.16257166967</v>
      </c>
      <c r="D188" s="12">
        <f>+'Skatt 2023'!G188</f>
        <v>40.997</v>
      </c>
      <c r="E188" s="12">
        <f>+$E$3*'Skatt 2023'!N188*'Skatt 2023'!J188/1000</f>
        <v>10460.25</v>
      </c>
      <c r="F188" s="13">
        <f t="shared" si="7"/>
        <v>405963.40957166965</v>
      </c>
      <c r="G188" s="12">
        <f>+'Skatt 2023'!J188</f>
        <v>13635</v>
      </c>
      <c r="H188" s="12">
        <f t="shared" si="8"/>
        <v>29770.620650654175</v>
      </c>
      <c r="I188" s="26">
        <f t="shared" si="9"/>
        <v>0.78146781075385541</v>
      </c>
    </row>
    <row r="189" spans="1:9" x14ac:dyDescent="0.35">
      <c r="A189" s="10">
        <v>3446</v>
      </c>
      <c r="B189" s="11" t="s">
        <v>197</v>
      </c>
      <c r="C189" s="12">
        <f>+$C$3*'Skatt 2023'!L189*'Skatt 2023'!J189/1000</f>
        <v>425770.77005005733</v>
      </c>
      <c r="D189" s="12">
        <f>+'Skatt 2023'!G189</f>
        <v>41.216999999999999</v>
      </c>
      <c r="E189" s="12">
        <f>+$E$3*'Skatt 2023'!N189*'Skatt 2023'!J189/1000</f>
        <v>20457.75</v>
      </c>
      <c r="F189" s="13">
        <f t="shared" si="7"/>
        <v>446269.73705005733</v>
      </c>
      <c r="G189" s="12">
        <f>+'Skatt 2023'!J189</f>
        <v>13568</v>
      </c>
      <c r="H189" s="12">
        <f t="shared" si="8"/>
        <v>32888.304838595031</v>
      </c>
      <c r="I189" s="26">
        <f t="shared" si="9"/>
        <v>0.86330587068420883</v>
      </c>
    </row>
    <row r="190" spans="1:9" x14ac:dyDescent="0.35">
      <c r="A190" s="10">
        <v>3447</v>
      </c>
      <c r="B190" s="11" t="s">
        <v>198</v>
      </c>
      <c r="C190" s="12">
        <f>+$C$3*'Skatt 2023'!L190*'Skatt 2023'!J190/1000</f>
        <v>146181.26986680686</v>
      </c>
      <c r="D190" s="12">
        <f>+'Skatt 2023'!G190</f>
        <v>114.32299999999999</v>
      </c>
      <c r="E190" s="12">
        <f>+$E$3*'Skatt 2023'!N190*'Skatt 2023'!J190/1000</f>
        <v>4446</v>
      </c>
      <c r="F190" s="13">
        <f t="shared" si="7"/>
        <v>150741.59286680687</v>
      </c>
      <c r="G190" s="12">
        <f>+'Skatt 2023'!J190</f>
        <v>5564</v>
      </c>
      <c r="H190" s="12">
        <f t="shared" si="8"/>
        <v>27071.75950158283</v>
      </c>
      <c r="I190" s="26">
        <f t="shared" si="9"/>
        <v>0.71062370110486583</v>
      </c>
    </row>
    <row r="191" spans="1:9" x14ac:dyDescent="0.35">
      <c r="A191" s="10">
        <v>3448</v>
      </c>
      <c r="B191" s="11" t="s">
        <v>199</v>
      </c>
      <c r="C191" s="12">
        <f>+$C$3*'Skatt 2023'!L191*'Skatt 2023'!J191/1000</f>
        <v>167961.63463787944</v>
      </c>
      <c r="D191" s="12">
        <f>+'Skatt 2023'!G191</f>
        <v>6663.0190000000002</v>
      </c>
      <c r="E191" s="12">
        <f>+$E$3*'Skatt 2023'!N191*'Skatt 2023'!J191/1000</f>
        <v>7332.75</v>
      </c>
      <c r="F191" s="13">
        <f t="shared" si="7"/>
        <v>181957.40363787944</v>
      </c>
      <c r="G191" s="12">
        <f>+'Skatt 2023'!J191</f>
        <v>6527</v>
      </c>
      <c r="H191" s="12">
        <f t="shared" si="8"/>
        <v>26856.807819500449</v>
      </c>
      <c r="I191" s="26">
        <f t="shared" si="9"/>
        <v>0.70498129873825321</v>
      </c>
    </row>
    <row r="192" spans="1:9" x14ac:dyDescent="0.35">
      <c r="A192" s="10">
        <v>3449</v>
      </c>
      <c r="B192" s="11" t="s">
        <v>200</v>
      </c>
      <c r="C192" s="12">
        <f>+$C$3*'Skatt 2023'!L192*'Skatt 2023'!J192/1000</f>
        <v>79873.236838793542</v>
      </c>
      <c r="D192" s="12">
        <f>+'Skatt 2023'!G192</f>
        <v>4167.8559999999998</v>
      </c>
      <c r="E192" s="12">
        <f>+$E$3*'Skatt 2023'!N192*'Skatt 2023'!J192/1000</f>
        <v>6727.5</v>
      </c>
      <c r="F192" s="13">
        <f t="shared" si="7"/>
        <v>90768.592838793542</v>
      </c>
      <c r="G192" s="12">
        <f>+'Skatt 2023'!J192</f>
        <v>2866</v>
      </c>
      <c r="H192" s="12">
        <f t="shared" si="8"/>
        <v>30216.586475503678</v>
      </c>
      <c r="I192" s="26">
        <f t="shared" si="9"/>
        <v>0.79317424915518309</v>
      </c>
    </row>
    <row r="193" spans="1:9" x14ac:dyDescent="0.35">
      <c r="A193" s="10">
        <v>3450</v>
      </c>
      <c r="B193" s="11" t="s">
        <v>201</v>
      </c>
      <c r="C193" s="12">
        <f>+$C$3*'Skatt 2023'!L193*'Skatt 2023'!J193/1000</f>
        <v>34722.983039615923</v>
      </c>
      <c r="D193" s="12">
        <f>+'Skatt 2023'!G193</f>
        <v>0</v>
      </c>
      <c r="E193" s="12">
        <f>+$E$3*'Skatt 2023'!N193*'Skatt 2023'!J193/1000</f>
        <v>3735.75</v>
      </c>
      <c r="F193" s="13">
        <f t="shared" si="7"/>
        <v>38458.733039615923</v>
      </c>
      <c r="G193" s="12">
        <f>+'Skatt 2023'!J193</f>
        <v>1239</v>
      </c>
      <c r="H193" s="12">
        <f t="shared" si="8"/>
        <v>31040.139660706958</v>
      </c>
      <c r="I193" s="26">
        <f t="shared" si="9"/>
        <v>0.81479221648721556</v>
      </c>
    </row>
    <row r="194" spans="1:9" x14ac:dyDescent="0.35">
      <c r="A194" s="10">
        <v>3451</v>
      </c>
      <c r="B194" s="11" t="s">
        <v>202</v>
      </c>
      <c r="C194" s="12">
        <f>+$C$3*'Skatt 2023'!L194*'Skatt 2023'!J194/1000</f>
        <v>189023.70387676274</v>
      </c>
      <c r="D194" s="12">
        <f>+'Skatt 2023'!G194</f>
        <v>6372.1130000000003</v>
      </c>
      <c r="E194" s="12">
        <f>+$E$3*'Skatt 2023'!N194*'Skatt 2023'!J194/1000</f>
        <v>16362.75</v>
      </c>
      <c r="F194" s="13">
        <f t="shared" si="7"/>
        <v>211758.56687676275</v>
      </c>
      <c r="G194" s="12">
        <f>+'Skatt 2023'!J194</f>
        <v>6401</v>
      </c>
      <c r="H194" s="12">
        <f t="shared" si="8"/>
        <v>32086.619883887321</v>
      </c>
      <c r="I194" s="26">
        <f t="shared" si="9"/>
        <v>0.84226193633627067</v>
      </c>
    </row>
    <row r="195" spans="1:9" x14ac:dyDescent="0.35">
      <c r="A195" s="10">
        <v>3452</v>
      </c>
      <c r="B195" s="11" t="s">
        <v>203</v>
      </c>
      <c r="C195" s="12">
        <f>+$C$3*'Skatt 2023'!L195*'Skatt 2023'!J195/1000</f>
        <v>62299.554711683988</v>
      </c>
      <c r="D195" s="12">
        <f>+'Skatt 2023'!G195</f>
        <v>1298.473</v>
      </c>
      <c r="E195" s="12">
        <f>+$E$3*'Skatt 2023'!N195*'Skatt 2023'!J195/1000</f>
        <v>9132.75</v>
      </c>
      <c r="F195" s="13">
        <f t="shared" si="7"/>
        <v>72730.777711683986</v>
      </c>
      <c r="G195" s="12">
        <f>+'Skatt 2023'!J195</f>
        <v>2091</v>
      </c>
      <c r="H195" s="12">
        <f t="shared" si="8"/>
        <v>34161.790871202291</v>
      </c>
      <c r="I195" s="26">
        <f t="shared" si="9"/>
        <v>0.89673440929633008</v>
      </c>
    </row>
    <row r="196" spans="1:9" x14ac:dyDescent="0.35">
      <c r="A196" s="10">
        <v>3453</v>
      </c>
      <c r="B196" s="11" t="s">
        <v>204</v>
      </c>
      <c r="C196" s="12">
        <f>+$C$3*'Skatt 2023'!L196*'Skatt 2023'!J196/1000</f>
        <v>107622.85892265894</v>
      </c>
      <c r="D196" s="12">
        <f>+'Skatt 2023'!G196</f>
        <v>1340.471</v>
      </c>
      <c r="E196" s="12">
        <f>+$E$3*'Skatt 2023'!N196*'Skatt 2023'!J196/1000</f>
        <v>14722.5</v>
      </c>
      <c r="F196" s="13">
        <f t="shared" si="7"/>
        <v>123685.82992265894</v>
      </c>
      <c r="G196" s="12">
        <f>+'Skatt 2023'!J196</f>
        <v>3291</v>
      </c>
      <c r="H196" s="12">
        <f t="shared" si="8"/>
        <v>37175.739569328151</v>
      </c>
      <c r="I196" s="26">
        <f t="shared" si="9"/>
        <v>0.97584945088338182</v>
      </c>
    </row>
    <row r="197" spans="1:9" x14ac:dyDescent="0.35">
      <c r="A197" s="10">
        <v>3454</v>
      </c>
      <c r="B197" s="11" t="s">
        <v>205</v>
      </c>
      <c r="C197" s="12">
        <f>+$C$3*'Skatt 2023'!L197*'Skatt 2023'!J197/1000</f>
        <v>50362.54889910121</v>
      </c>
      <c r="D197" s="12">
        <f>+'Skatt 2023'!G197</f>
        <v>6260.3860000000004</v>
      </c>
      <c r="E197" s="12">
        <f>+$E$3*'Skatt 2023'!N197*'Skatt 2023'!J197/1000</f>
        <v>5416.5</v>
      </c>
      <c r="F197" s="13">
        <f t="shared" si="7"/>
        <v>62039.434899101208</v>
      </c>
      <c r="G197" s="12">
        <f>+'Skatt 2023'!J197</f>
        <v>1636</v>
      </c>
      <c r="H197" s="12">
        <f t="shared" si="8"/>
        <v>34094.77316570979</v>
      </c>
      <c r="I197" s="26">
        <f t="shared" si="9"/>
        <v>0.89497521924760592</v>
      </c>
    </row>
    <row r="198" spans="1:9" x14ac:dyDescent="0.35">
      <c r="A198" s="10">
        <v>3901</v>
      </c>
      <c r="B198" s="11" t="s">
        <v>206</v>
      </c>
      <c r="C198" s="12">
        <f>+$C$3*'Skatt 2023'!L198*'Skatt 2023'!J198/1000</f>
        <v>868696.87004965881</v>
      </c>
      <c r="D198" s="12">
        <f>+'Skatt 2023'!G198</f>
        <v>0</v>
      </c>
      <c r="E198" s="12">
        <f>+$E$3*'Skatt 2023'!N198*'Skatt 2023'!J198/1000</f>
        <v>34635</v>
      </c>
      <c r="F198" s="13">
        <f t="shared" si="7"/>
        <v>903331.87004965881</v>
      </c>
      <c r="G198" s="12">
        <f>+'Skatt 2023'!J198</f>
        <v>27682</v>
      </c>
      <c r="H198" s="12">
        <f t="shared" si="8"/>
        <v>32632.464057859215</v>
      </c>
      <c r="I198" s="26">
        <f t="shared" si="9"/>
        <v>0.85659014456048144</v>
      </c>
    </row>
    <row r="199" spans="1:9" x14ac:dyDescent="0.35">
      <c r="A199" s="10">
        <v>3903</v>
      </c>
      <c r="B199" s="11" t="s">
        <v>207</v>
      </c>
      <c r="C199" s="12">
        <f>+$C$3*'Skatt 2023'!L199*'Skatt 2023'!J199/1000</f>
        <v>897013.24317371333</v>
      </c>
      <c r="D199" s="12">
        <f>+'Skatt 2023'!G199</f>
        <v>0</v>
      </c>
      <c r="E199" s="12">
        <f>+$E$3*'Skatt 2023'!N199*'Skatt 2023'!J199/1000</f>
        <v>37929.75</v>
      </c>
      <c r="F199" s="13">
        <f t="shared" si="7"/>
        <v>934942.99317371333</v>
      </c>
      <c r="G199" s="12">
        <f>+'Skatt 2023'!J199</f>
        <v>26206</v>
      </c>
      <c r="H199" s="12">
        <f t="shared" si="8"/>
        <v>35676.676836362407</v>
      </c>
      <c r="I199" s="26">
        <f t="shared" si="9"/>
        <v>0.93649960709409252</v>
      </c>
    </row>
    <row r="200" spans="1:9" x14ac:dyDescent="0.35">
      <c r="A200" s="10">
        <v>3905</v>
      </c>
      <c r="B200" s="11" t="s">
        <v>208</v>
      </c>
      <c r="C200" s="12">
        <f>+$C$3*'Skatt 2023'!L200*'Skatt 2023'!J200/1000</f>
        <v>2036945.2185071204</v>
      </c>
      <c r="D200" s="12">
        <f>+'Skatt 2023'!G200</f>
        <v>0</v>
      </c>
      <c r="E200" s="12">
        <f>+$E$3*'Skatt 2023'!N200*'Skatt 2023'!J200/1000</f>
        <v>112983</v>
      </c>
      <c r="F200" s="13">
        <f t="shared" si="7"/>
        <v>2149928.2185071204</v>
      </c>
      <c r="G200" s="12">
        <f>+'Skatt 2023'!J200</f>
        <v>58561</v>
      </c>
      <c r="H200" s="12">
        <f t="shared" si="8"/>
        <v>36712.628174162339</v>
      </c>
      <c r="I200" s="26">
        <f t="shared" si="9"/>
        <v>0.96369294758564361</v>
      </c>
    </row>
    <row r="201" spans="1:9" x14ac:dyDescent="0.35">
      <c r="A201" s="10">
        <v>3907</v>
      </c>
      <c r="B201" s="11" t="s">
        <v>209</v>
      </c>
      <c r="C201" s="12">
        <f>+$C$3*'Skatt 2023'!L201*'Skatt 2023'!J201/1000</f>
        <v>2062989.9320312627</v>
      </c>
      <c r="D201" s="12">
        <f>+'Skatt 2023'!G201</f>
        <v>0</v>
      </c>
      <c r="E201" s="12">
        <f>+$E$3*'Skatt 2023'!N201*'Skatt 2023'!J201/1000</f>
        <v>135172.5</v>
      </c>
      <c r="F201" s="13">
        <f t="shared" si="7"/>
        <v>2198162.4320312627</v>
      </c>
      <c r="G201" s="12">
        <f>+'Skatt 2023'!J201</f>
        <v>65574</v>
      </c>
      <c r="H201" s="12">
        <f t="shared" si="8"/>
        <v>33521.859761967593</v>
      </c>
      <c r="I201" s="26">
        <f t="shared" si="9"/>
        <v>0.87993645372680329</v>
      </c>
    </row>
    <row r="202" spans="1:9" x14ac:dyDescent="0.35">
      <c r="A202" s="10">
        <v>3909</v>
      </c>
      <c r="B202" s="11" t="s">
        <v>210</v>
      </c>
      <c r="C202" s="12">
        <f>+$C$3*'Skatt 2023'!L202*'Skatt 2023'!J202/1000</f>
        <v>1593626.4121686132</v>
      </c>
      <c r="D202" s="12">
        <f>+'Skatt 2023'!G202</f>
        <v>17.699000000000002</v>
      </c>
      <c r="E202" s="12">
        <f>+$E$3*'Skatt 2023'!N202*'Skatt 2023'!J202/1000</f>
        <v>103362</v>
      </c>
      <c r="F202" s="13">
        <f t="shared" si="7"/>
        <v>1697006.1111686132</v>
      </c>
      <c r="G202" s="12">
        <f>+'Skatt 2023'!J202</f>
        <v>48246</v>
      </c>
      <c r="H202" s="12">
        <f t="shared" si="8"/>
        <v>35173.660244758386</v>
      </c>
      <c r="I202" s="26">
        <f t="shared" si="9"/>
        <v>0.92329560710946268</v>
      </c>
    </row>
    <row r="203" spans="1:9" x14ac:dyDescent="0.35">
      <c r="A203" s="10">
        <v>3911</v>
      </c>
      <c r="B203" s="11" t="s">
        <v>214</v>
      </c>
      <c r="C203" s="12">
        <f>+$C$3*'Skatt 2023'!L203*'Skatt 2023'!J203/1000</f>
        <v>973040.69301853469</v>
      </c>
      <c r="D203" s="12">
        <f>+'Skatt 2023'!G203</f>
        <v>0</v>
      </c>
      <c r="E203" s="12">
        <f>+$E$3*'Skatt 2023'!N203*'Skatt 2023'!J203/1000</f>
        <v>77382</v>
      </c>
      <c r="F203" s="13">
        <f t="shared" ref="F203:F266" si="10">+C203+D203+E203</f>
        <v>1050422.6930185347</v>
      </c>
      <c r="G203" s="12">
        <f>+'Skatt 2023'!J203</f>
        <v>27286</v>
      </c>
      <c r="H203" s="12">
        <f t="shared" ref="H203:H266" si="11">+(C203+E203)*1000/G203</f>
        <v>38496.763652368783</v>
      </c>
      <c r="I203" s="26">
        <f t="shared" ref="I203:I266" si="12">+H203/H$367</f>
        <v>1.0105258457842787</v>
      </c>
    </row>
    <row r="204" spans="1:9" x14ac:dyDescent="0.35">
      <c r="A204" s="10">
        <v>4001</v>
      </c>
      <c r="B204" s="11" t="s">
        <v>211</v>
      </c>
      <c r="C204" s="12">
        <f>+$C$3*'Skatt 2023'!L204*'Skatt 2023'!J204/1000</f>
        <v>1253815.1741031597</v>
      </c>
      <c r="D204" s="12">
        <f>+'Skatt 2023'!G204</f>
        <v>0</v>
      </c>
      <c r="E204" s="12">
        <f>+$E$3*'Skatt 2023'!N204*'Skatt 2023'!J204/1000</f>
        <v>48357.750000000007</v>
      </c>
      <c r="F204" s="13">
        <f t="shared" si="10"/>
        <v>1302172.9241031597</v>
      </c>
      <c r="G204" s="12">
        <f>+'Skatt 2023'!J204</f>
        <v>37056</v>
      </c>
      <c r="H204" s="12">
        <f t="shared" si="11"/>
        <v>35140.676924200117</v>
      </c>
      <c r="I204" s="26">
        <f t="shared" si="12"/>
        <v>0.92242980711118494</v>
      </c>
    </row>
    <row r="205" spans="1:9" x14ac:dyDescent="0.35">
      <c r="A205" s="10">
        <v>4003</v>
      </c>
      <c r="B205" s="11" t="s">
        <v>212</v>
      </c>
      <c r="C205" s="12">
        <f>+$C$3*'Skatt 2023'!L205*'Skatt 2023'!J205/1000</f>
        <v>1730002.3464744564</v>
      </c>
      <c r="D205" s="12">
        <f>+'Skatt 2023'!G205</f>
        <v>2185.942</v>
      </c>
      <c r="E205" s="12">
        <f>+$E$3*'Skatt 2023'!N205*'Skatt 2023'!J205/1000</f>
        <v>67265.25</v>
      </c>
      <c r="F205" s="13">
        <f t="shared" si="10"/>
        <v>1799453.5384744564</v>
      </c>
      <c r="G205" s="12">
        <f>+'Skatt 2023'!J205</f>
        <v>55924</v>
      </c>
      <c r="H205" s="12">
        <f t="shared" si="11"/>
        <v>32137.679645133689</v>
      </c>
      <c r="I205" s="26">
        <f t="shared" si="12"/>
        <v>0.8436022362348532</v>
      </c>
    </row>
    <row r="206" spans="1:9" x14ac:dyDescent="0.35">
      <c r="A206" s="10">
        <v>4005</v>
      </c>
      <c r="B206" s="11" t="s">
        <v>213</v>
      </c>
      <c r="C206" s="12">
        <f>+$C$3*'Skatt 2023'!L206*'Skatt 2023'!J206/1000</f>
        <v>388238.67607194226</v>
      </c>
      <c r="D206" s="12">
        <f>+'Skatt 2023'!G206</f>
        <v>10794.684999999999</v>
      </c>
      <c r="E206" s="12">
        <f>+$E$3*'Skatt 2023'!N206*'Skatt 2023'!J206/1000</f>
        <v>16242</v>
      </c>
      <c r="F206" s="13">
        <f t="shared" si="10"/>
        <v>415275.36107194226</v>
      </c>
      <c r="G206" s="12">
        <f>+'Skatt 2023'!J206</f>
        <v>13025</v>
      </c>
      <c r="H206" s="12">
        <f t="shared" si="11"/>
        <v>31054.17858517791</v>
      </c>
      <c r="I206" s="26">
        <f t="shared" si="12"/>
        <v>0.81516073307611681</v>
      </c>
    </row>
    <row r="207" spans="1:9" x14ac:dyDescent="0.35">
      <c r="A207" s="10">
        <v>4010</v>
      </c>
      <c r="B207" s="11" t="s">
        <v>215</v>
      </c>
      <c r="C207" s="12">
        <f>+$C$3*'Skatt 2023'!L207*'Skatt 2023'!J207/1000</f>
        <v>76402.243229707718</v>
      </c>
      <c r="D207" s="12">
        <f>+'Skatt 2023'!G207</f>
        <v>0</v>
      </c>
      <c r="E207" s="12">
        <f>+$E$3*'Skatt 2023'!N207*'Skatt 2023'!J207/1000</f>
        <v>1677.75</v>
      </c>
      <c r="F207" s="13">
        <f t="shared" si="10"/>
        <v>78079.993229707718</v>
      </c>
      <c r="G207" s="12">
        <f>+'Skatt 2023'!J207</f>
        <v>2375</v>
      </c>
      <c r="H207" s="12">
        <f t="shared" si="11"/>
        <v>32875.78662303483</v>
      </c>
      <c r="I207" s="26">
        <f t="shared" si="12"/>
        <v>0.86297727214327913</v>
      </c>
    </row>
    <row r="208" spans="1:9" x14ac:dyDescent="0.35">
      <c r="A208" s="10">
        <v>4012</v>
      </c>
      <c r="B208" s="11" t="s">
        <v>216</v>
      </c>
      <c r="C208" s="12">
        <f>+$C$3*'Skatt 2023'!L208*'Skatt 2023'!J208/1000</f>
        <v>478485.58350453997</v>
      </c>
      <c r="D208" s="12">
        <f>+'Skatt 2023'!G208</f>
        <v>0</v>
      </c>
      <c r="E208" s="12">
        <f>+$E$3*'Skatt 2023'!N208*'Skatt 2023'!J208/1000</f>
        <v>19344.75</v>
      </c>
      <c r="F208" s="13">
        <f t="shared" si="10"/>
        <v>497830.33350453997</v>
      </c>
      <c r="G208" s="12">
        <f>+'Skatt 2023'!J208</f>
        <v>14172</v>
      </c>
      <c r="H208" s="12">
        <f t="shared" si="11"/>
        <v>35127.740156967258</v>
      </c>
      <c r="I208" s="26">
        <f t="shared" si="12"/>
        <v>0.92209022174323685</v>
      </c>
    </row>
    <row r="209" spans="1:9" x14ac:dyDescent="0.35">
      <c r="A209" s="10">
        <v>4014</v>
      </c>
      <c r="B209" s="11" t="s">
        <v>217</v>
      </c>
      <c r="C209" s="12">
        <f>+$C$3*'Skatt 2023'!L209*'Skatt 2023'!J209/1000</f>
        <v>305154.2183106211</v>
      </c>
      <c r="D209" s="12">
        <f>+'Skatt 2023'!G209</f>
        <v>0</v>
      </c>
      <c r="E209" s="12">
        <f>+$E$3*'Skatt 2023'!N209*'Skatt 2023'!J209/1000</f>
        <v>29196</v>
      </c>
      <c r="F209" s="13">
        <f t="shared" si="10"/>
        <v>334350.2183106211</v>
      </c>
      <c r="G209" s="12">
        <f>+'Skatt 2023'!J209</f>
        <v>10413</v>
      </c>
      <c r="H209" s="12">
        <f t="shared" si="11"/>
        <v>32108.92329882081</v>
      </c>
      <c r="I209" s="26">
        <f t="shared" si="12"/>
        <v>0.84284739275133613</v>
      </c>
    </row>
    <row r="210" spans="1:9" x14ac:dyDescent="0.35">
      <c r="A210" s="10">
        <v>4016</v>
      </c>
      <c r="B210" s="11" t="s">
        <v>218</v>
      </c>
      <c r="C210" s="12">
        <f>+$C$3*'Skatt 2023'!L210*'Skatt 2023'!J210/1000</f>
        <v>115989.70793784921</v>
      </c>
      <c r="D210" s="12">
        <f>+'Skatt 2023'!G210</f>
        <v>0</v>
      </c>
      <c r="E210" s="12">
        <f>+$E$3*'Skatt 2023'!N210*'Skatt 2023'!J210/1000</f>
        <v>3917.25</v>
      </c>
      <c r="F210" s="13">
        <f t="shared" si="10"/>
        <v>119906.95793784921</v>
      </c>
      <c r="G210" s="12">
        <f>+'Skatt 2023'!J210</f>
        <v>4091</v>
      </c>
      <c r="H210" s="12">
        <f t="shared" si="11"/>
        <v>29309.938386176782</v>
      </c>
      <c r="I210" s="26">
        <f t="shared" si="12"/>
        <v>0.76937507124066806</v>
      </c>
    </row>
    <row r="211" spans="1:9" x14ac:dyDescent="0.35">
      <c r="A211" s="10">
        <v>4018</v>
      </c>
      <c r="B211" s="11" t="s">
        <v>219</v>
      </c>
      <c r="C211" s="12">
        <f>+$C$3*'Skatt 2023'!L211*'Skatt 2023'!J211/1000</f>
        <v>200121.67143662673</v>
      </c>
      <c r="D211" s="12">
        <f>+'Skatt 2023'!G211</f>
        <v>3437.72</v>
      </c>
      <c r="E211" s="12">
        <f>+$E$3*'Skatt 2023'!N211*'Skatt 2023'!J211/1000</f>
        <v>9026.25</v>
      </c>
      <c r="F211" s="13">
        <f t="shared" si="10"/>
        <v>212585.64143662673</v>
      </c>
      <c r="G211" s="12">
        <f>+'Skatt 2023'!J211</f>
        <v>6559</v>
      </c>
      <c r="H211" s="12">
        <f t="shared" si="11"/>
        <v>31887.165945514062</v>
      </c>
      <c r="I211" s="26">
        <f t="shared" si="12"/>
        <v>0.83702634402545462</v>
      </c>
    </row>
    <row r="212" spans="1:9" x14ac:dyDescent="0.35">
      <c r="A212" s="10">
        <v>4020</v>
      </c>
      <c r="B212" s="11" t="s">
        <v>220</v>
      </c>
      <c r="C212" s="12">
        <f>+$C$3*'Skatt 2023'!L212*'Skatt 2023'!J212/1000</f>
        <v>302545.68263749807</v>
      </c>
      <c r="D212" s="12">
        <f>+'Skatt 2023'!G212</f>
        <v>0</v>
      </c>
      <c r="E212" s="12">
        <f>+$E$3*'Skatt 2023'!N212*'Skatt 2023'!J212/1000</f>
        <v>15417.75</v>
      </c>
      <c r="F212" s="13">
        <f t="shared" si="10"/>
        <v>317963.43263749807</v>
      </c>
      <c r="G212" s="12">
        <f>+'Skatt 2023'!J212</f>
        <v>10735</v>
      </c>
      <c r="H212" s="12">
        <f t="shared" si="11"/>
        <v>29619.32302165795</v>
      </c>
      <c r="I212" s="26">
        <f t="shared" si="12"/>
        <v>0.77749630380103241</v>
      </c>
    </row>
    <row r="213" spans="1:9" x14ac:dyDescent="0.35">
      <c r="A213" s="10">
        <v>4022</v>
      </c>
      <c r="B213" s="11" t="s">
        <v>223</v>
      </c>
      <c r="C213" s="12">
        <f>+$C$3*'Skatt 2023'!L213*'Skatt 2023'!J213/1000</f>
        <v>93285.475449674617</v>
      </c>
      <c r="D213" s="12">
        <f>+'Skatt 2023'!G213</f>
        <v>4255.768</v>
      </c>
      <c r="E213" s="12">
        <f>+$E$3*'Skatt 2023'!N213*'Skatt 2023'!J213/1000</f>
        <v>5197.5</v>
      </c>
      <c r="F213" s="13">
        <f t="shared" si="10"/>
        <v>102738.74344967461</v>
      </c>
      <c r="G213" s="12">
        <f>+'Skatt 2023'!J213</f>
        <v>2939</v>
      </c>
      <c r="H213" s="12">
        <f t="shared" si="11"/>
        <v>33509.008319045468</v>
      </c>
      <c r="I213" s="26">
        <f t="shared" si="12"/>
        <v>0.87959910809053887</v>
      </c>
    </row>
    <row r="214" spans="1:9" x14ac:dyDescent="0.35">
      <c r="A214" s="10">
        <v>4024</v>
      </c>
      <c r="B214" s="11" t="s">
        <v>222</v>
      </c>
      <c r="C214" s="12">
        <f>+$C$3*'Skatt 2023'!L214*'Skatt 2023'!J214/1000</f>
        <v>49652.669983436113</v>
      </c>
      <c r="D214" s="12">
        <f>+'Skatt 2023'!G214</f>
        <v>5075.2460000000001</v>
      </c>
      <c r="E214" s="12">
        <f>+$E$3*'Skatt 2023'!N214*'Skatt 2023'!J214/1000</f>
        <v>4571.2500000000009</v>
      </c>
      <c r="F214" s="13">
        <f t="shared" si="10"/>
        <v>59299.165983436113</v>
      </c>
      <c r="G214" s="12">
        <f>+'Skatt 2023'!J214</f>
        <v>1588</v>
      </c>
      <c r="H214" s="12">
        <f t="shared" si="11"/>
        <v>34146.045329619723</v>
      </c>
      <c r="I214" s="26">
        <f t="shared" si="12"/>
        <v>0.89632109463775933</v>
      </c>
    </row>
    <row r="215" spans="1:9" x14ac:dyDescent="0.35">
      <c r="A215" s="10">
        <v>4026</v>
      </c>
      <c r="B215" s="11" t="s">
        <v>221</v>
      </c>
      <c r="C215" s="12">
        <f>+$C$3*'Skatt 2023'!L215*'Skatt 2023'!J215/1000</f>
        <v>189794.26421957675</v>
      </c>
      <c r="D215" s="12">
        <f>+'Skatt 2023'!G215</f>
        <v>44898.985999999997</v>
      </c>
      <c r="E215" s="12">
        <f>+$E$3*'Skatt 2023'!N215*'Skatt 2023'!J215/1000</f>
        <v>10674.75</v>
      </c>
      <c r="F215" s="13">
        <f t="shared" si="10"/>
        <v>245368.00021957676</v>
      </c>
      <c r="G215" s="12">
        <f>+'Skatt 2023'!J215</f>
        <v>5546</v>
      </c>
      <c r="H215" s="12">
        <f t="shared" si="11"/>
        <v>36146.59470241196</v>
      </c>
      <c r="I215" s="26">
        <f t="shared" si="12"/>
        <v>0.94883477774186331</v>
      </c>
    </row>
    <row r="216" spans="1:9" x14ac:dyDescent="0.35">
      <c r="A216" s="10">
        <v>4028</v>
      </c>
      <c r="B216" s="11" t="s">
        <v>224</v>
      </c>
      <c r="C216" s="12">
        <f>+$C$3*'Skatt 2023'!L216*'Skatt 2023'!J216/1000</f>
        <v>80124.714403115024</v>
      </c>
      <c r="D216" s="12">
        <f>+'Skatt 2023'!G216</f>
        <v>1267.5519999999999</v>
      </c>
      <c r="E216" s="12">
        <f>+$E$3*'Skatt 2023'!N216*'Skatt 2023'!J216/1000</f>
        <v>5188.5000000000009</v>
      </c>
      <c r="F216" s="13">
        <f t="shared" si="10"/>
        <v>86580.76640311502</v>
      </c>
      <c r="G216" s="12">
        <f>+'Skatt 2023'!J216</f>
        <v>2427</v>
      </c>
      <c r="H216" s="12">
        <f t="shared" si="11"/>
        <v>35151.715864489088</v>
      </c>
      <c r="I216" s="26">
        <f t="shared" si="12"/>
        <v>0.92271957522189696</v>
      </c>
    </row>
    <row r="217" spans="1:9" x14ac:dyDescent="0.35">
      <c r="A217" s="10">
        <v>4030</v>
      </c>
      <c r="B217" s="11" t="s">
        <v>225</v>
      </c>
      <c r="C217" s="12">
        <f>+$C$3*'Skatt 2023'!L217*'Skatt 2023'!J217/1000</f>
        <v>43347.313598497014</v>
      </c>
      <c r="D217" s="12">
        <f>+'Skatt 2023'!G217</f>
        <v>5649.116</v>
      </c>
      <c r="E217" s="12">
        <f>+$E$3*'Skatt 2023'!N217*'Skatt 2023'!J217/1000</f>
        <v>3546.75</v>
      </c>
      <c r="F217" s="13">
        <f t="shared" si="10"/>
        <v>52543.179598497016</v>
      </c>
      <c r="G217" s="12">
        <f>+'Skatt 2023'!J217</f>
        <v>1442</v>
      </c>
      <c r="H217" s="12">
        <f t="shared" si="11"/>
        <v>32520.155061371021</v>
      </c>
      <c r="I217" s="26">
        <f t="shared" si="12"/>
        <v>0.85364207482947085</v>
      </c>
    </row>
    <row r="218" spans="1:9" x14ac:dyDescent="0.35">
      <c r="A218" s="10">
        <v>4032</v>
      </c>
      <c r="B218" s="11" t="s">
        <v>226</v>
      </c>
      <c r="C218" s="12">
        <f>+$C$3*'Skatt 2023'!L218*'Skatt 2023'!J218/1000</f>
        <v>34763.01047873497</v>
      </c>
      <c r="D218" s="12">
        <f>+'Skatt 2023'!G218</f>
        <v>5065.6869999999999</v>
      </c>
      <c r="E218" s="12">
        <f>+$E$3*'Skatt 2023'!N218*'Skatt 2023'!J218/1000</f>
        <v>1494.75</v>
      </c>
      <c r="F218" s="13">
        <f t="shared" si="10"/>
        <v>41323.447478734968</v>
      </c>
      <c r="G218" s="12">
        <f>+'Skatt 2023'!J218</f>
        <v>1224</v>
      </c>
      <c r="H218" s="12">
        <f t="shared" si="11"/>
        <v>29622.353332299812</v>
      </c>
      <c r="I218" s="26">
        <f t="shared" si="12"/>
        <v>0.77757584833760718</v>
      </c>
    </row>
    <row r="219" spans="1:9" x14ac:dyDescent="0.35">
      <c r="A219" s="10">
        <v>4034</v>
      </c>
      <c r="B219" s="11" t="s">
        <v>227</v>
      </c>
      <c r="C219" s="12">
        <f>+$C$3*'Skatt 2023'!L219*'Skatt 2023'!J219/1000</f>
        <v>70610.638694210138</v>
      </c>
      <c r="D219" s="12">
        <f>+'Skatt 2023'!G219</f>
        <v>21789.316999999999</v>
      </c>
      <c r="E219" s="12">
        <f>+$E$3*'Skatt 2023'!N219*'Skatt 2023'!J219/1000</f>
        <v>2833.5000000000005</v>
      </c>
      <c r="F219" s="13">
        <f t="shared" si="10"/>
        <v>95233.455694210134</v>
      </c>
      <c r="G219" s="12">
        <f>+'Skatt 2023'!J219</f>
        <v>2198</v>
      </c>
      <c r="H219" s="12">
        <f t="shared" si="11"/>
        <v>33414.075839040102</v>
      </c>
      <c r="I219" s="26">
        <f t="shared" si="12"/>
        <v>0.87710716550762202</v>
      </c>
    </row>
    <row r="220" spans="1:9" x14ac:dyDescent="0.35">
      <c r="A220" s="10">
        <v>4036</v>
      </c>
      <c r="B220" s="11" t="s">
        <v>228</v>
      </c>
      <c r="C220" s="12">
        <f>+$C$3*'Skatt 2023'!L220*'Skatt 2023'!J220/1000</f>
        <v>118027.72701525062</v>
      </c>
      <c r="D220" s="12">
        <f>+'Skatt 2023'!G220</f>
        <v>37276.107000000004</v>
      </c>
      <c r="E220" s="12">
        <f>+$E$3*'Skatt 2023'!N220*'Skatt 2023'!J220/1000</f>
        <v>15554.249999999998</v>
      </c>
      <c r="F220" s="13">
        <f t="shared" si="10"/>
        <v>170858.08401525061</v>
      </c>
      <c r="G220" s="12">
        <f>+'Skatt 2023'!J220</f>
        <v>3832</v>
      </c>
      <c r="H220" s="12">
        <f t="shared" si="11"/>
        <v>34859.597342184403</v>
      </c>
      <c r="I220" s="26">
        <f t="shared" si="12"/>
        <v>0.91505157176355867</v>
      </c>
    </row>
    <row r="221" spans="1:9" x14ac:dyDescent="0.35">
      <c r="A221" s="10">
        <v>4201</v>
      </c>
      <c r="B221" s="11" t="s">
        <v>229</v>
      </c>
      <c r="C221" s="12">
        <f>+$C$3*'Skatt 2023'!L221*'Skatt 2023'!J221/1000</f>
        <v>196522.29492678391</v>
      </c>
      <c r="D221" s="12">
        <f>+'Skatt 2023'!G221</f>
        <v>0</v>
      </c>
      <c r="E221" s="12">
        <f>+$E$3*'Skatt 2023'!N221*'Skatt 2023'!J221/1000</f>
        <v>13854.749999999998</v>
      </c>
      <c r="F221" s="13">
        <f t="shared" si="10"/>
        <v>210377.04492678391</v>
      </c>
      <c r="G221" s="12">
        <f>+'Skatt 2023'!J221</f>
        <v>6806</v>
      </c>
      <c r="H221" s="12">
        <f t="shared" si="11"/>
        <v>30910.526730353205</v>
      </c>
      <c r="I221" s="26">
        <f t="shared" si="12"/>
        <v>0.81138992487504136</v>
      </c>
    </row>
    <row r="222" spans="1:9" x14ac:dyDescent="0.35">
      <c r="A222" s="10">
        <v>4202</v>
      </c>
      <c r="B222" s="11" t="s">
        <v>230</v>
      </c>
      <c r="C222" s="12">
        <f>+$C$3*'Skatt 2023'!L222*'Skatt 2023'!J222/1000</f>
        <v>694354.24272496859</v>
      </c>
      <c r="D222" s="12">
        <f>+'Skatt 2023'!G222</f>
        <v>1568.028</v>
      </c>
      <c r="E222" s="12">
        <f>+$E$3*'Skatt 2023'!N222*'Skatt 2023'!J222/1000</f>
        <v>53682.75</v>
      </c>
      <c r="F222" s="13">
        <f t="shared" si="10"/>
        <v>749605.02072496864</v>
      </c>
      <c r="G222" s="12">
        <f>+'Skatt 2023'!J222</f>
        <v>24587</v>
      </c>
      <c r="H222" s="12">
        <f t="shared" si="11"/>
        <v>30424.085603162996</v>
      </c>
      <c r="I222" s="26">
        <f t="shared" si="12"/>
        <v>0.79862102471717322</v>
      </c>
    </row>
    <row r="223" spans="1:9" x14ac:dyDescent="0.35">
      <c r="A223" s="10">
        <v>4203</v>
      </c>
      <c r="B223" s="11" t="s">
        <v>231</v>
      </c>
      <c r="C223" s="12">
        <f>+$C$3*'Skatt 2023'!L223*'Skatt 2023'!J223/1000</f>
        <v>1414637.7221862276</v>
      </c>
      <c r="D223" s="12">
        <f>+'Skatt 2023'!G223</f>
        <v>1066.7909999999999</v>
      </c>
      <c r="E223" s="12">
        <f>+$E$3*'Skatt 2023'!N223*'Skatt 2023'!J223/1000</f>
        <v>62824.500000000007</v>
      </c>
      <c r="F223" s="13">
        <f t="shared" si="10"/>
        <v>1478529.0131862275</v>
      </c>
      <c r="G223" s="12">
        <f>+'Skatt 2023'!J223</f>
        <v>45891</v>
      </c>
      <c r="H223" s="12">
        <f t="shared" si="11"/>
        <v>32195.032189018057</v>
      </c>
      <c r="I223" s="26">
        <f t="shared" si="12"/>
        <v>0.84510771935649909</v>
      </c>
    </row>
    <row r="224" spans="1:9" x14ac:dyDescent="0.35">
      <c r="A224" s="10">
        <v>4204</v>
      </c>
      <c r="B224" s="11" t="s">
        <v>232</v>
      </c>
      <c r="C224" s="12">
        <f>+$C$3*'Skatt 2023'!L224*'Skatt 2023'!J224/1000</f>
        <v>3543671.8416514508</v>
      </c>
      <c r="D224" s="12">
        <f>+'Skatt 2023'!G224</f>
        <v>0</v>
      </c>
      <c r="E224" s="12">
        <f>+$E$3*'Skatt 2023'!N224*'Skatt 2023'!J224/1000</f>
        <v>222354</v>
      </c>
      <c r="F224" s="13">
        <f t="shared" si="10"/>
        <v>3766025.8416514508</v>
      </c>
      <c r="G224" s="12">
        <f>+'Skatt 2023'!J224</f>
        <v>115569</v>
      </c>
      <c r="H224" s="12">
        <f t="shared" si="11"/>
        <v>32586.816894248896</v>
      </c>
      <c r="I224" s="26">
        <f t="shared" si="12"/>
        <v>0.85539192335332981</v>
      </c>
    </row>
    <row r="225" spans="1:9" x14ac:dyDescent="0.35">
      <c r="A225" s="10">
        <v>4205</v>
      </c>
      <c r="B225" s="11" t="s">
        <v>233</v>
      </c>
      <c r="C225" s="12">
        <f>+$C$3*'Skatt 2023'!L225*'Skatt 2023'!J225/1000</f>
        <v>694345.96455835423</v>
      </c>
      <c r="D225" s="12">
        <f>+'Skatt 2023'!G225</f>
        <v>3709.6509999999998</v>
      </c>
      <c r="E225" s="12">
        <f>+$E$3*'Skatt 2023'!N225*'Skatt 2023'!J225/1000</f>
        <v>32922.75</v>
      </c>
      <c r="F225" s="13">
        <f t="shared" si="10"/>
        <v>730978.36555835418</v>
      </c>
      <c r="G225" s="12">
        <f>+'Skatt 2023'!J225</f>
        <v>23479</v>
      </c>
      <c r="H225" s="12">
        <f t="shared" si="11"/>
        <v>30975.284916664008</v>
      </c>
      <c r="I225" s="26">
        <f t="shared" si="12"/>
        <v>0.8130898033787024</v>
      </c>
    </row>
    <row r="226" spans="1:9" x14ac:dyDescent="0.35">
      <c r="A226" s="10">
        <v>4206</v>
      </c>
      <c r="B226" s="11" t="s">
        <v>234</v>
      </c>
      <c r="C226" s="12">
        <f>+$C$3*'Skatt 2023'!L226*'Skatt 2023'!J226/1000</f>
        <v>302313.6550855923</v>
      </c>
      <c r="D226" s="12">
        <f>+'Skatt 2023'!G226</f>
        <v>0</v>
      </c>
      <c r="E226" s="12">
        <f>+$E$3*'Skatt 2023'!N226*'Skatt 2023'!J226/1000</f>
        <v>16337.250000000002</v>
      </c>
      <c r="F226" s="13">
        <f t="shared" si="10"/>
        <v>318650.9050855923</v>
      </c>
      <c r="G226" s="12">
        <f>+'Skatt 2023'!J226</f>
        <v>9860</v>
      </c>
      <c r="H226" s="12">
        <f t="shared" si="11"/>
        <v>32317.536012737553</v>
      </c>
      <c r="I226" s="26">
        <f t="shared" si="12"/>
        <v>0.84832339954182123</v>
      </c>
    </row>
    <row r="227" spans="1:9" x14ac:dyDescent="0.35">
      <c r="A227" s="10">
        <v>4207</v>
      </c>
      <c r="B227" s="11" t="s">
        <v>235</v>
      </c>
      <c r="C227" s="12">
        <f>+$C$3*'Skatt 2023'!L227*'Skatt 2023'!J227/1000</f>
        <v>278258.35944117018</v>
      </c>
      <c r="D227" s="12">
        <f>+'Skatt 2023'!G227</f>
        <v>2178.7040000000002</v>
      </c>
      <c r="E227" s="12">
        <f>+$E$3*'Skatt 2023'!N227*'Skatt 2023'!J227/1000</f>
        <v>13638.749999999998</v>
      </c>
      <c r="F227" s="13">
        <f t="shared" si="10"/>
        <v>294075.8134411702</v>
      </c>
      <c r="G227" s="12">
        <f>+'Skatt 2023'!J227</f>
        <v>9216</v>
      </c>
      <c r="H227" s="12">
        <f t="shared" si="11"/>
        <v>31672.863437626969</v>
      </c>
      <c r="I227" s="26">
        <f t="shared" si="12"/>
        <v>0.83140098224201098</v>
      </c>
    </row>
    <row r="228" spans="1:9" x14ac:dyDescent="0.35">
      <c r="A228" s="10">
        <v>4211</v>
      </c>
      <c r="B228" s="11" t="s">
        <v>236</v>
      </c>
      <c r="C228" s="12">
        <f>+$C$3*'Skatt 2023'!L228*'Skatt 2023'!J228/1000</f>
        <v>64768.426055721662</v>
      </c>
      <c r="D228" s="12">
        <f>+'Skatt 2023'!G228</f>
        <v>0</v>
      </c>
      <c r="E228" s="12">
        <f>+$E$3*'Skatt 2023'!N228*'Skatt 2023'!J228/1000</f>
        <v>1367.25</v>
      </c>
      <c r="F228" s="13">
        <f t="shared" si="10"/>
        <v>66135.676055721662</v>
      </c>
      <c r="G228" s="12">
        <f>+'Skatt 2023'!J228</f>
        <v>2421</v>
      </c>
      <c r="H228" s="12">
        <f t="shared" si="11"/>
        <v>27317.503533961859</v>
      </c>
      <c r="I228" s="26">
        <f t="shared" si="12"/>
        <v>0.71707439130855977</v>
      </c>
    </row>
    <row r="229" spans="1:9" x14ac:dyDescent="0.35">
      <c r="A229" s="10">
        <v>4212</v>
      </c>
      <c r="B229" s="11" t="s">
        <v>237</v>
      </c>
      <c r="C229" s="12">
        <f>+$C$3*'Skatt 2023'!L229*'Skatt 2023'!J229/1000</f>
        <v>59622.71455876626</v>
      </c>
      <c r="D229" s="12">
        <f>+'Skatt 2023'!G229</f>
        <v>0</v>
      </c>
      <c r="E229" s="12">
        <f>+$E$3*'Skatt 2023'!N229*'Skatt 2023'!J229/1000</f>
        <v>1700.25</v>
      </c>
      <c r="F229" s="13">
        <f t="shared" si="10"/>
        <v>61322.96455876626</v>
      </c>
      <c r="G229" s="12">
        <f>+'Skatt 2023'!J229</f>
        <v>2143</v>
      </c>
      <c r="H229" s="12">
        <f t="shared" si="11"/>
        <v>28615.475762373429</v>
      </c>
      <c r="I229" s="26">
        <f t="shared" si="12"/>
        <v>0.75114568352845523</v>
      </c>
    </row>
    <row r="230" spans="1:9" x14ac:dyDescent="0.35">
      <c r="A230" s="10">
        <v>4213</v>
      </c>
      <c r="B230" s="11" t="s">
        <v>238</v>
      </c>
      <c r="C230" s="12">
        <f>+$C$3*'Skatt 2023'!L230*'Skatt 2023'!J230/1000</f>
        <v>165821.09803234111</v>
      </c>
      <c r="D230" s="12">
        <f>+'Skatt 2023'!G230</f>
        <v>0</v>
      </c>
      <c r="E230" s="12">
        <f>+$E$3*'Skatt 2023'!N230*'Skatt 2023'!J230/1000</f>
        <v>10940.249999999998</v>
      </c>
      <c r="F230" s="13">
        <f t="shared" si="10"/>
        <v>176761.34803234111</v>
      </c>
      <c r="G230" s="12">
        <f>+'Skatt 2023'!J230</f>
        <v>6184</v>
      </c>
      <c r="H230" s="12">
        <f t="shared" si="11"/>
        <v>28583.659125540282</v>
      </c>
      <c r="I230" s="26">
        <f t="shared" si="12"/>
        <v>0.75031050854761372</v>
      </c>
    </row>
    <row r="231" spans="1:9" x14ac:dyDescent="0.35">
      <c r="A231" s="10">
        <v>4214</v>
      </c>
      <c r="B231" s="11" t="s">
        <v>239</v>
      </c>
      <c r="C231" s="12">
        <f>+$C$3*'Skatt 2023'!L231*'Skatt 2023'!J231/1000</f>
        <v>168456.18902352522</v>
      </c>
      <c r="D231" s="12">
        <f>+'Skatt 2023'!G231</f>
        <v>5263.5659999999998</v>
      </c>
      <c r="E231" s="12">
        <f>+$E$3*'Skatt 2023'!N231*'Skatt 2023'!J231/1000</f>
        <v>5599.5</v>
      </c>
      <c r="F231" s="13">
        <f t="shared" si="10"/>
        <v>179319.25502352521</v>
      </c>
      <c r="G231" s="12">
        <f>+'Skatt 2023'!J231</f>
        <v>6174</v>
      </c>
      <c r="H231" s="12">
        <f t="shared" si="11"/>
        <v>28191.721578154389</v>
      </c>
      <c r="I231" s="26">
        <f t="shared" si="12"/>
        <v>0.74002229250059093</v>
      </c>
    </row>
    <row r="232" spans="1:9" x14ac:dyDescent="0.35">
      <c r="A232" s="10">
        <v>4215</v>
      </c>
      <c r="B232" s="11" t="s">
        <v>240</v>
      </c>
      <c r="C232" s="12">
        <f>+$C$3*'Skatt 2023'!L232*'Skatt 2023'!J232/1000</f>
        <v>366213.17663844809</v>
      </c>
      <c r="D232" s="12">
        <f>+'Skatt 2023'!G232</f>
        <v>0</v>
      </c>
      <c r="E232" s="12">
        <f>+$E$3*'Skatt 2023'!N232*'Skatt 2023'!J232/1000</f>
        <v>31099.5</v>
      </c>
      <c r="F232" s="13">
        <f t="shared" si="10"/>
        <v>397312.67663844809</v>
      </c>
      <c r="G232" s="12">
        <f>+'Skatt 2023'!J232</f>
        <v>11419</v>
      </c>
      <c r="H232" s="12">
        <f t="shared" si="11"/>
        <v>34793.999180177605</v>
      </c>
      <c r="I232" s="26">
        <f t="shared" si="12"/>
        <v>0.91332964420771501</v>
      </c>
    </row>
    <row r="233" spans="1:9" x14ac:dyDescent="0.35">
      <c r="A233" s="10">
        <v>4216</v>
      </c>
      <c r="B233" s="11" t="s">
        <v>241</v>
      </c>
      <c r="C233" s="12">
        <f>+$C$3*'Skatt 2023'!L233*'Skatt 2023'!J233/1000</f>
        <v>147699.59764614765</v>
      </c>
      <c r="D233" s="12">
        <f>+'Skatt 2023'!G233</f>
        <v>778.096</v>
      </c>
      <c r="E233" s="12">
        <f>+$E$3*'Skatt 2023'!N233*'Skatt 2023'!J233/1000</f>
        <v>4683</v>
      </c>
      <c r="F233" s="13">
        <f t="shared" si="10"/>
        <v>153160.69364614764</v>
      </c>
      <c r="G233" s="12">
        <f>+'Skatt 2023'!J233</f>
        <v>5390</v>
      </c>
      <c r="H233" s="12">
        <f t="shared" si="11"/>
        <v>28271.353923218485</v>
      </c>
      <c r="I233" s="26">
        <f t="shared" si="12"/>
        <v>0.74211261218497637</v>
      </c>
    </row>
    <row r="234" spans="1:9" x14ac:dyDescent="0.35">
      <c r="A234" s="10">
        <v>4217</v>
      </c>
      <c r="B234" s="11" t="s">
        <v>242</v>
      </c>
      <c r="C234" s="12">
        <f>+$C$3*'Skatt 2023'!L234*'Skatt 2023'!J234/1000</f>
        <v>53984.512647967982</v>
      </c>
      <c r="D234" s="12">
        <f>+'Skatt 2023'!G234</f>
        <v>3108.6550000000002</v>
      </c>
      <c r="E234" s="12">
        <f>+$E$3*'Skatt 2023'!N234*'Skatt 2023'!J234/1000</f>
        <v>2967.75</v>
      </c>
      <c r="F234" s="13">
        <f t="shared" si="10"/>
        <v>60060.917647967981</v>
      </c>
      <c r="G234" s="12">
        <f>+'Skatt 2023'!J234</f>
        <v>1786</v>
      </c>
      <c r="H234" s="12">
        <f t="shared" si="11"/>
        <v>31888.164976465832</v>
      </c>
      <c r="I234" s="26">
        <f t="shared" si="12"/>
        <v>0.83705256821943153</v>
      </c>
    </row>
    <row r="235" spans="1:9" x14ac:dyDescent="0.35">
      <c r="A235" s="10">
        <v>4218</v>
      </c>
      <c r="B235" s="11" t="s">
        <v>243</v>
      </c>
      <c r="C235" s="12">
        <f>+$C$3*'Skatt 2023'!L235*'Skatt 2023'!J235/1000</f>
        <v>32739.074946323133</v>
      </c>
      <c r="D235" s="12">
        <f>+'Skatt 2023'!G235</f>
        <v>5094.87</v>
      </c>
      <c r="E235" s="12">
        <f>+$E$3*'Skatt 2023'!N235*'Skatt 2023'!J235/1000</f>
        <v>904.49999999999989</v>
      </c>
      <c r="F235" s="13">
        <f t="shared" si="10"/>
        <v>38738.444946323136</v>
      </c>
      <c r="G235" s="12">
        <f>+'Skatt 2023'!J235</f>
        <v>1344</v>
      </c>
      <c r="H235" s="12">
        <f t="shared" si="11"/>
        <v>25032.421835061854</v>
      </c>
      <c r="I235" s="26">
        <f t="shared" si="12"/>
        <v>0.65709183959800788</v>
      </c>
    </row>
    <row r="236" spans="1:9" x14ac:dyDescent="0.35">
      <c r="A236" s="10">
        <v>4219</v>
      </c>
      <c r="B236" s="11" t="s">
        <v>244</v>
      </c>
      <c r="C236" s="12">
        <f>+$C$3*'Skatt 2023'!L236*'Skatt 2023'!J236/1000</f>
        <v>99595.605130669588</v>
      </c>
      <c r="D236" s="12">
        <f>+'Skatt 2023'!G236</f>
        <v>981.04600000000005</v>
      </c>
      <c r="E236" s="12">
        <f>+$E$3*'Skatt 2023'!N236*'Skatt 2023'!J236/1000</f>
        <v>5206.4999999999991</v>
      </c>
      <c r="F236" s="13">
        <f t="shared" si="10"/>
        <v>105783.15113066959</v>
      </c>
      <c r="G236" s="12">
        <f>+'Skatt 2023'!J236</f>
        <v>3904</v>
      </c>
      <c r="H236" s="12">
        <f t="shared" si="11"/>
        <v>26844.801519126431</v>
      </c>
      <c r="I236" s="26">
        <f t="shared" si="12"/>
        <v>0.70466613778213349</v>
      </c>
    </row>
    <row r="237" spans="1:9" x14ac:dyDescent="0.35">
      <c r="A237" s="10">
        <v>4220</v>
      </c>
      <c r="B237" s="11" t="s">
        <v>245</v>
      </c>
      <c r="C237" s="12">
        <f>+$C$3*'Skatt 2023'!L237*'Skatt 2023'!J237/1000</f>
        <v>33253.958389745698</v>
      </c>
      <c r="D237" s="12">
        <f>+'Skatt 2023'!G237</f>
        <v>3506.415</v>
      </c>
      <c r="E237" s="12">
        <f>+$E$3*'Skatt 2023'!N237*'Skatt 2023'!J237/1000</f>
        <v>1292.25</v>
      </c>
      <c r="F237" s="13">
        <f t="shared" si="10"/>
        <v>38052.623389745699</v>
      </c>
      <c r="G237" s="12">
        <f>+'Skatt 2023'!J237</f>
        <v>1136</v>
      </c>
      <c r="H237" s="12">
        <f t="shared" si="11"/>
        <v>30410.394709283184</v>
      </c>
      <c r="I237" s="26">
        <f t="shared" si="12"/>
        <v>0.7982616438029132</v>
      </c>
    </row>
    <row r="238" spans="1:9" x14ac:dyDescent="0.35">
      <c r="A238" s="10">
        <v>4221</v>
      </c>
      <c r="B238" s="11" t="s">
        <v>246</v>
      </c>
      <c r="C238" s="12">
        <f>+$C$3*'Skatt 2023'!L238*'Skatt 2023'!J238/1000</f>
        <v>42158.469645023477</v>
      </c>
      <c r="D238" s="12">
        <f>+'Skatt 2023'!G238</f>
        <v>14042.16</v>
      </c>
      <c r="E238" s="12">
        <f>+$E$3*'Skatt 2023'!N238*'Skatt 2023'!J238/1000</f>
        <v>2443.5</v>
      </c>
      <c r="F238" s="13">
        <f t="shared" si="10"/>
        <v>58644.12964502348</v>
      </c>
      <c r="G238" s="12">
        <f>+'Skatt 2023'!J238</f>
        <v>1180</v>
      </c>
      <c r="H238" s="12">
        <f t="shared" si="11"/>
        <v>37798.279360189386</v>
      </c>
      <c r="I238" s="26">
        <f t="shared" si="12"/>
        <v>0.99219089076064559</v>
      </c>
    </row>
    <row r="239" spans="1:9" x14ac:dyDescent="0.35">
      <c r="A239" s="10">
        <v>4222</v>
      </c>
      <c r="B239" s="11" t="s">
        <v>247</v>
      </c>
      <c r="C239" s="12">
        <f>+$C$3*'Skatt 2023'!L239*'Skatt 2023'!J239/1000</f>
        <v>38664.411344105887</v>
      </c>
      <c r="D239" s="12">
        <f>+'Skatt 2023'!G239</f>
        <v>38611.440999999999</v>
      </c>
      <c r="E239" s="12">
        <f>+$E$3*'Skatt 2023'!N239*'Skatt 2023'!J239/1000</f>
        <v>7422.7499999999991</v>
      </c>
      <c r="F239" s="13">
        <f t="shared" si="10"/>
        <v>84698.602344105893</v>
      </c>
      <c r="G239" s="12">
        <f>+'Skatt 2023'!J239</f>
        <v>995</v>
      </c>
      <c r="H239" s="12">
        <f t="shared" si="11"/>
        <v>46318.755119704409</v>
      </c>
      <c r="I239" s="26">
        <f t="shared" si="12"/>
        <v>1.2158502365466792</v>
      </c>
    </row>
    <row r="240" spans="1:9" x14ac:dyDescent="0.35">
      <c r="A240" s="10">
        <v>4223</v>
      </c>
      <c r="B240" s="11" t="s">
        <v>248</v>
      </c>
      <c r="C240" s="12">
        <f>+$C$3*'Skatt 2023'!L240*'Skatt 2023'!J240/1000</f>
        <v>397214.33827342163</v>
      </c>
      <c r="D240" s="12">
        <f>+'Skatt 2023'!G240</f>
        <v>8647.9689999999991</v>
      </c>
      <c r="E240" s="12">
        <f>+$E$3*'Skatt 2023'!N240*'Skatt 2023'!J240/1000</f>
        <v>10082.25</v>
      </c>
      <c r="F240" s="13">
        <f t="shared" si="10"/>
        <v>415944.55727342161</v>
      </c>
      <c r="G240" s="12">
        <f>+'Skatt 2023'!J240</f>
        <v>15294</v>
      </c>
      <c r="H240" s="12">
        <f t="shared" si="11"/>
        <v>26631.135626613159</v>
      </c>
      <c r="I240" s="26">
        <f t="shared" si="12"/>
        <v>0.69905748691742786</v>
      </c>
    </row>
    <row r="241" spans="1:9" x14ac:dyDescent="0.35">
      <c r="A241" s="10">
        <v>4224</v>
      </c>
      <c r="B241" s="11" t="s">
        <v>249</v>
      </c>
      <c r="C241" s="12">
        <f>+$C$3*'Skatt 2023'!L241*'Skatt 2023'!J241/1000</f>
        <v>32381.104191256749</v>
      </c>
      <c r="D241" s="12">
        <f>+'Skatt 2023'!G241</f>
        <v>14038.035</v>
      </c>
      <c r="E241" s="12">
        <f>+$E$3*'Skatt 2023'!N241*'Skatt 2023'!J241/1000</f>
        <v>2989.5</v>
      </c>
      <c r="F241" s="13">
        <f t="shared" si="10"/>
        <v>49408.639191256749</v>
      </c>
      <c r="G241" s="12">
        <f>+'Skatt 2023'!J241</f>
        <v>911</v>
      </c>
      <c r="H241" s="12">
        <f t="shared" si="11"/>
        <v>38826.129737932766</v>
      </c>
      <c r="I241" s="26">
        <f t="shared" si="12"/>
        <v>1.0191715840388689</v>
      </c>
    </row>
    <row r="242" spans="1:9" x14ac:dyDescent="0.35">
      <c r="A242" s="10">
        <v>4225</v>
      </c>
      <c r="B242" s="11" t="s">
        <v>250</v>
      </c>
      <c r="C242" s="12">
        <f>+$C$3*'Skatt 2023'!L242*'Skatt 2023'!J242/1000</f>
        <v>291661.59590897342</v>
      </c>
      <c r="D242" s="12">
        <f>+'Skatt 2023'!G242</f>
        <v>486.00200000000001</v>
      </c>
      <c r="E242" s="12">
        <f>+$E$3*'Skatt 2023'!N242*'Skatt 2023'!J242/1000</f>
        <v>13822.5</v>
      </c>
      <c r="F242" s="13">
        <f t="shared" si="10"/>
        <v>305970.0979089734</v>
      </c>
      <c r="G242" s="12">
        <f>+'Skatt 2023'!J242</f>
        <v>10751</v>
      </c>
      <c r="H242" s="12">
        <f t="shared" si="11"/>
        <v>28414.481993207461</v>
      </c>
      <c r="I242" s="26">
        <f t="shared" si="12"/>
        <v>0.74586967122731951</v>
      </c>
    </row>
    <row r="243" spans="1:9" x14ac:dyDescent="0.35">
      <c r="A243" s="10">
        <v>4226</v>
      </c>
      <c r="B243" s="11" t="s">
        <v>251</v>
      </c>
      <c r="C243" s="12">
        <f>+$C$3*'Skatt 2023'!L243*'Skatt 2023'!J243/1000</f>
        <v>56836.381475354727</v>
      </c>
      <c r="D243" s="12">
        <f>+'Skatt 2023'!G243</f>
        <v>0</v>
      </c>
      <c r="E243" s="12">
        <f>+$E$3*'Skatt 2023'!N243*'Skatt 2023'!J243/1000</f>
        <v>2227.4999999999995</v>
      </c>
      <c r="F243" s="13">
        <f t="shared" si="10"/>
        <v>59063.881475354727</v>
      </c>
      <c r="G243" s="12">
        <f>+'Skatt 2023'!J243</f>
        <v>1750</v>
      </c>
      <c r="H243" s="12">
        <f t="shared" si="11"/>
        <v>33750.789414488412</v>
      </c>
      <c r="I243" s="26">
        <f t="shared" si="12"/>
        <v>0.88594577266144747</v>
      </c>
    </row>
    <row r="244" spans="1:9" x14ac:dyDescent="0.35">
      <c r="A244" s="10">
        <v>4227</v>
      </c>
      <c r="B244" s="11" t="s">
        <v>252</v>
      </c>
      <c r="C244" s="12">
        <f>+$C$3*'Skatt 2023'!L244*'Skatt 2023'!J244/1000</f>
        <v>185764.36653926576</v>
      </c>
      <c r="D244" s="12">
        <f>+'Skatt 2023'!G244</f>
        <v>23665.059000000001</v>
      </c>
      <c r="E244" s="12">
        <f>+$E$3*'Skatt 2023'!N244*'Skatt 2023'!J244/1000</f>
        <v>5768.2500000000009</v>
      </c>
      <c r="F244" s="13">
        <f t="shared" si="10"/>
        <v>215197.67553926577</v>
      </c>
      <c r="G244" s="12">
        <f>+'Skatt 2023'!J244</f>
        <v>6024</v>
      </c>
      <c r="H244" s="12">
        <f t="shared" si="11"/>
        <v>31794.923064287144</v>
      </c>
      <c r="I244" s="26">
        <f t="shared" si="12"/>
        <v>0.83460500241837454</v>
      </c>
    </row>
    <row r="245" spans="1:9" x14ac:dyDescent="0.35">
      <c r="A245" s="10">
        <v>4228</v>
      </c>
      <c r="B245" s="11" t="s">
        <v>253</v>
      </c>
      <c r="C245" s="12">
        <f>+$C$3*'Skatt 2023'!L245*'Skatt 2023'!J245/1000</f>
        <v>74263.963976298808</v>
      </c>
      <c r="D245" s="12">
        <f>+'Skatt 2023'!G245</f>
        <v>37728.383000000002</v>
      </c>
      <c r="E245" s="12">
        <f>+$E$3*'Skatt 2023'!N245*'Skatt 2023'!J245/1000</f>
        <v>10054.499999999998</v>
      </c>
      <c r="F245" s="13">
        <f t="shared" si="10"/>
        <v>122046.84697629881</v>
      </c>
      <c r="G245" s="12">
        <f>+'Skatt 2023'!J245</f>
        <v>1837</v>
      </c>
      <c r="H245" s="12">
        <f t="shared" si="11"/>
        <v>45900.089263091351</v>
      </c>
      <c r="I245" s="26">
        <f t="shared" si="12"/>
        <v>1.2048604122415685</v>
      </c>
    </row>
    <row r="246" spans="1:9" x14ac:dyDescent="0.35">
      <c r="A246" s="10">
        <v>4601</v>
      </c>
      <c r="B246" s="11" t="s">
        <v>254</v>
      </c>
      <c r="C246" s="12">
        <f>+$C$3*'Skatt 2023'!L246*'Skatt 2023'!J246/1000</f>
        <v>10752423.202847665</v>
      </c>
      <c r="D246" s="12">
        <f>+'Skatt 2023'!G246</f>
        <v>0</v>
      </c>
      <c r="E246" s="12">
        <f>+$E$3*'Skatt 2023'!N246*'Skatt 2023'!J246/1000</f>
        <v>775848.75</v>
      </c>
      <c r="F246" s="13">
        <f t="shared" si="10"/>
        <v>11528271.952847665</v>
      </c>
      <c r="G246" s="12">
        <f>+'Skatt 2023'!J246</f>
        <v>289330</v>
      </c>
      <c r="H246" s="12">
        <f t="shared" si="11"/>
        <v>39844.716942064995</v>
      </c>
      <c r="I246" s="26">
        <f t="shared" si="12"/>
        <v>1.0459091224266557</v>
      </c>
    </row>
    <row r="247" spans="1:9" x14ac:dyDescent="0.35">
      <c r="A247" s="10">
        <v>4602</v>
      </c>
      <c r="B247" s="11" t="s">
        <v>255</v>
      </c>
      <c r="C247" s="12">
        <f>+$C$3*'Skatt 2023'!L247*'Skatt 2023'!J247/1000</f>
        <v>568283.1754913124</v>
      </c>
      <c r="D247" s="12">
        <f>+'Skatt 2023'!G247</f>
        <v>705.33100000000002</v>
      </c>
      <c r="E247" s="12">
        <f>+$E$3*'Skatt 2023'!N247*'Skatt 2023'!J247/1000</f>
        <v>36577.5</v>
      </c>
      <c r="F247" s="13">
        <f t="shared" si="10"/>
        <v>605566.00649131241</v>
      </c>
      <c r="G247" s="12">
        <f>+'Skatt 2023'!J247</f>
        <v>17179</v>
      </c>
      <c r="H247" s="12">
        <f t="shared" si="11"/>
        <v>35209.306449229429</v>
      </c>
      <c r="I247" s="26">
        <f t="shared" si="12"/>
        <v>0.92423130682820731</v>
      </c>
    </row>
    <row r="248" spans="1:9" x14ac:dyDescent="0.35">
      <c r="A248" s="10">
        <v>4611</v>
      </c>
      <c r="B248" s="11" t="s">
        <v>256</v>
      </c>
      <c r="C248" s="12">
        <f>+$C$3*'Skatt 2023'!L248*'Skatt 2023'!J248/1000</f>
        <v>132642.79907842202</v>
      </c>
      <c r="D248" s="12">
        <f>+'Skatt 2023'!G248</f>
        <v>3130.259</v>
      </c>
      <c r="E248" s="12">
        <f>+$E$3*'Skatt 2023'!N248*'Skatt 2023'!J248/1000</f>
        <v>7070.2499999999991</v>
      </c>
      <c r="F248" s="13">
        <f t="shared" si="10"/>
        <v>142843.30807842201</v>
      </c>
      <c r="G248" s="12">
        <f>+'Skatt 2023'!J248</f>
        <v>4073</v>
      </c>
      <c r="H248" s="12">
        <f t="shared" si="11"/>
        <v>34302.246275085199</v>
      </c>
      <c r="I248" s="26">
        <f t="shared" si="12"/>
        <v>0.90042131183924068</v>
      </c>
    </row>
    <row r="249" spans="1:9" x14ac:dyDescent="0.35">
      <c r="A249" s="10">
        <v>4612</v>
      </c>
      <c r="B249" s="11" t="s">
        <v>257</v>
      </c>
      <c r="C249" s="12">
        <f>+$C$3*'Skatt 2023'!L249*'Skatt 2023'!J249/1000</f>
        <v>163397.00673685202</v>
      </c>
      <c r="D249" s="12">
        <f>+'Skatt 2023'!G249</f>
        <v>0</v>
      </c>
      <c r="E249" s="12">
        <f>+$E$3*'Skatt 2023'!N249*'Skatt 2023'!J249/1000</f>
        <v>8560.5000000000018</v>
      </c>
      <c r="F249" s="13">
        <f t="shared" si="10"/>
        <v>171957.50673685202</v>
      </c>
      <c r="G249" s="12">
        <f>+'Skatt 2023'!J249</f>
        <v>5732</v>
      </c>
      <c r="H249" s="12">
        <f t="shared" si="11"/>
        <v>29999.565027364275</v>
      </c>
      <c r="I249" s="26">
        <f t="shared" si="12"/>
        <v>0.78747751619303696</v>
      </c>
    </row>
    <row r="250" spans="1:9" x14ac:dyDescent="0.35">
      <c r="A250" s="10">
        <v>4613</v>
      </c>
      <c r="B250" s="11" t="s">
        <v>258</v>
      </c>
      <c r="C250" s="12">
        <f>+$C$3*'Skatt 2023'!L250*'Skatt 2023'!J250/1000</f>
        <v>389481.00678280171</v>
      </c>
      <c r="D250" s="12">
        <f>+'Skatt 2023'!G250</f>
        <v>0</v>
      </c>
      <c r="E250" s="12">
        <f>+$E$3*'Skatt 2023'!N250*'Skatt 2023'!J250/1000</f>
        <v>28350.000000000004</v>
      </c>
      <c r="F250" s="13">
        <f t="shared" si="10"/>
        <v>417831.00678280171</v>
      </c>
      <c r="G250" s="12">
        <f>+'Skatt 2023'!J250</f>
        <v>12132</v>
      </c>
      <c r="H250" s="12">
        <f t="shared" si="11"/>
        <v>34440.406098153784</v>
      </c>
      <c r="I250" s="26">
        <f t="shared" si="12"/>
        <v>0.90404795623253364</v>
      </c>
    </row>
    <row r="251" spans="1:9" x14ac:dyDescent="0.35">
      <c r="A251" s="10">
        <v>4614</v>
      </c>
      <c r="B251" s="11" t="s">
        <v>259</v>
      </c>
      <c r="C251" s="12">
        <f>+$C$3*'Skatt 2023'!L251*'Skatt 2023'!J251/1000</f>
        <v>714906.30233121652</v>
      </c>
      <c r="D251" s="12">
        <f>+'Skatt 2023'!G251</f>
        <v>0</v>
      </c>
      <c r="E251" s="12">
        <f>+$E$3*'Skatt 2023'!N251*'Skatt 2023'!J251/1000</f>
        <v>23489.25</v>
      </c>
      <c r="F251" s="13">
        <f t="shared" si="10"/>
        <v>738395.55233121652</v>
      </c>
      <c r="G251" s="12">
        <f>+'Skatt 2023'!J251</f>
        <v>19098</v>
      </c>
      <c r="H251" s="12">
        <f t="shared" si="11"/>
        <v>38663.50153582661</v>
      </c>
      <c r="I251" s="26">
        <f t="shared" si="12"/>
        <v>1.0149026537213568</v>
      </c>
    </row>
    <row r="252" spans="1:9" x14ac:dyDescent="0.35">
      <c r="A252" s="10">
        <v>4615</v>
      </c>
      <c r="B252" s="11" t="s">
        <v>260</v>
      </c>
      <c r="C252" s="12">
        <f>+$C$3*'Skatt 2023'!L252*'Skatt 2023'!J252/1000</f>
        <v>100172.82354797433</v>
      </c>
      <c r="D252" s="12">
        <f>+'Skatt 2023'!G252</f>
        <v>0</v>
      </c>
      <c r="E252" s="12">
        <f>+$E$3*'Skatt 2023'!N252*'Skatt 2023'!J252/1000</f>
        <v>5997</v>
      </c>
      <c r="F252" s="13">
        <f t="shared" si="10"/>
        <v>106169.82354797433</v>
      </c>
      <c r="G252" s="12">
        <f>+'Skatt 2023'!J252</f>
        <v>3181</v>
      </c>
      <c r="H252" s="12">
        <f t="shared" si="11"/>
        <v>33376.241291409722</v>
      </c>
      <c r="I252" s="26">
        <f t="shared" si="12"/>
        <v>0.87611402258814697</v>
      </c>
    </row>
    <row r="253" spans="1:9" x14ac:dyDescent="0.35">
      <c r="A253" s="10">
        <v>4616</v>
      </c>
      <c r="B253" s="11" t="s">
        <v>261</v>
      </c>
      <c r="C253" s="12">
        <f>+$C$3*'Skatt 2023'!L253*'Skatt 2023'!J253/1000</f>
        <v>100665.88911537726</v>
      </c>
      <c r="D253" s="12">
        <f>+'Skatt 2023'!G253</f>
        <v>0</v>
      </c>
      <c r="E253" s="12">
        <f>+$E$3*'Skatt 2023'!N253*'Skatt 2023'!J253/1000</f>
        <v>19924.5</v>
      </c>
      <c r="F253" s="13">
        <f t="shared" si="10"/>
        <v>120590.38911537726</v>
      </c>
      <c r="G253" s="12">
        <f>+'Skatt 2023'!J253</f>
        <v>2910</v>
      </c>
      <c r="H253" s="12">
        <f t="shared" si="11"/>
        <v>41439.996259579813</v>
      </c>
      <c r="I253" s="26">
        <f t="shared" si="12"/>
        <v>1.0877846160694735</v>
      </c>
    </row>
    <row r="254" spans="1:9" x14ac:dyDescent="0.35">
      <c r="A254" s="10">
        <v>4617</v>
      </c>
      <c r="B254" s="11" t="s">
        <v>262</v>
      </c>
      <c r="C254" s="12">
        <f>+$C$3*'Skatt 2023'!L254*'Skatt 2023'!J254/1000</f>
        <v>450435.88279412017</v>
      </c>
      <c r="D254" s="12">
        <f>+'Skatt 2023'!G254</f>
        <v>27870.535</v>
      </c>
      <c r="E254" s="12">
        <f>+$E$3*'Skatt 2023'!N254*'Skatt 2023'!J254/1000</f>
        <v>15922.499999999998</v>
      </c>
      <c r="F254" s="13">
        <f t="shared" si="10"/>
        <v>494228.91779412015</v>
      </c>
      <c r="G254" s="12">
        <f>+'Skatt 2023'!J254</f>
        <v>13058</v>
      </c>
      <c r="H254" s="12">
        <f t="shared" si="11"/>
        <v>35714.380670402832</v>
      </c>
      <c r="I254" s="26">
        <f t="shared" si="12"/>
        <v>0.93748931883004694</v>
      </c>
    </row>
    <row r="255" spans="1:9" x14ac:dyDescent="0.35">
      <c r="A255" s="10">
        <v>4618</v>
      </c>
      <c r="B255" s="11" t="s">
        <v>263</v>
      </c>
      <c r="C255" s="12">
        <f>+$C$3*'Skatt 2023'!L255*'Skatt 2023'!J255/1000</f>
        <v>383783.60390892834</v>
      </c>
      <c r="D255" s="12">
        <f>+'Skatt 2023'!G255</f>
        <v>47262.775999999998</v>
      </c>
      <c r="E255" s="12">
        <f>+$E$3*'Skatt 2023'!N255*'Skatt 2023'!J255/1000</f>
        <v>13077.750000000002</v>
      </c>
      <c r="F255" s="13">
        <f t="shared" si="10"/>
        <v>444124.12990892836</v>
      </c>
      <c r="G255" s="12">
        <f>+'Skatt 2023'!J255</f>
        <v>11148</v>
      </c>
      <c r="H255" s="12">
        <f t="shared" si="11"/>
        <v>35599.332069333366</v>
      </c>
      <c r="I255" s="26">
        <f t="shared" si="12"/>
        <v>0.93446933548932098</v>
      </c>
    </row>
    <row r="256" spans="1:9" x14ac:dyDescent="0.35">
      <c r="A256" s="10">
        <v>4619</v>
      </c>
      <c r="B256" s="11" t="s">
        <v>264</v>
      </c>
      <c r="C256" s="12">
        <f>+$C$3*'Skatt 2023'!L256*'Skatt 2023'!J256/1000</f>
        <v>43197.054119420347</v>
      </c>
      <c r="D256" s="12">
        <f>+'Skatt 2023'!G256</f>
        <v>25328.830999999998</v>
      </c>
      <c r="E256" s="12">
        <f>+$E$3*'Skatt 2023'!N256*'Skatt 2023'!J256/1000</f>
        <v>3301.5</v>
      </c>
      <c r="F256" s="13">
        <f t="shared" si="10"/>
        <v>71827.385119420345</v>
      </c>
      <c r="G256" s="12">
        <f>+'Skatt 2023'!J256</f>
        <v>962</v>
      </c>
      <c r="H256" s="12">
        <f t="shared" si="11"/>
        <v>48335.295342432793</v>
      </c>
      <c r="I256" s="26">
        <f t="shared" si="12"/>
        <v>1.2687836735631499</v>
      </c>
    </row>
    <row r="257" spans="1:9" x14ac:dyDescent="0.35">
      <c r="A257" s="10">
        <v>4620</v>
      </c>
      <c r="B257" s="11" t="s">
        <v>265</v>
      </c>
      <c r="C257" s="12">
        <f>+$C$3*'Skatt 2023'!L257*'Skatt 2023'!J257/1000</f>
        <v>28897.192492258826</v>
      </c>
      <c r="D257" s="12">
        <f>+'Skatt 2023'!G257</f>
        <v>10155.882</v>
      </c>
      <c r="E257" s="12">
        <f>+$E$3*'Skatt 2023'!N257*'Skatt 2023'!J257/1000</f>
        <v>1303.5</v>
      </c>
      <c r="F257" s="13">
        <f t="shared" si="10"/>
        <v>40356.574492258827</v>
      </c>
      <c r="G257" s="12">
        <f>+'Skatt 2023'!J257</f>
        <v>1056</v>
      </c>
      <c r="H257" s="12">
        <f t="shared" si="11"/>
        <v>28599.140617669342</v>
      </c>
      <c r="I257" s="26">
        <f t="shared" si="12"/>
        <v>0.75071689200542835</v>
      </c>
    </row>
    <row r="258" spans="1:9" x14ac:dyDescent="0.35">
      <c r="A258" s="10">
        <v>4621</v>
      </c>
      <c r="B258" s="11" t="s">
        <v>266</v>
      </c>
      <c r="C258" s="12">
        <f>+$C$3*'Skatt 2023'!L258*'Skatt 2023'!J258/1000</f>
        <v>522141.52698853053</v>
      </c>
      <c r="D258" s="12">
        <f>+'Skatt 2023'!G258</f>
        <v>12089.099</v>
      </c>
      <c r="E258" s="12">
        <f>+$E$3*'Skatt 2023'!N258*'Skatt 2023'!J258/1000</f>
        <v>27822.750000000007</v>
      </c>
      <c r="F258" s="13">
        <f t="shared" si="10"/>
        <v>562053.37598853058</v>
      </c>
      <c r="G258" s="12">
        <f>+'Skatt 2023'!J258</f>
        <v>16144</v>
      </c>
      <c r="H258" s="12">
        <f t="shared" si="11"/>
        <v>34066.171765890147</v>
      </c>
      <c r="I258" s="26">
        <f t="shared" si="12"/>
        <v>0.89422444305238202</v>
      </c>
    </row>
    <row r="259" spans="1:9" x14ac:dyDescent="0.35">
      <c r="A259" s="10">
        <v>4622</v>
      </c>
      <c r="B259" s="11" t="s">
        <v>267</v>
      </c>
      <c r="C259" s="12">
        <f>+$C$3*'Skatt 2023'!L259*'Skatt 2023'!J259/1000</f>
        <v>283251.56470260909</v>
      </c>
      <c r="D259" s="12">
        <f>+'Skatt 2023'!G259</f>
        <v>6495.665</v>
      </c>
      <c r="E259" s="12">
        <f>+$E$3*'Skatt 2023'!N259*'Skatt 2023'!J259/1000</f>
        <v>15112.5</v>
      </c>
      <c r="F259" s="13">
        <f t="shared" si="10"/>
        <v>304859.72970260907</v>
      </c>
      <c r="G259" s="12">
        <f>+'Skatt 2023'!J259</f>
        <v>8531</v>
      </c>
      <c r="H259" s="12">
        <f t="shared" si="11"/>
        <v>34974.102063369952</v>
      </c>
      <c r="I259" s="26">
        <f t="shared" si="12"/>
        <v>0.91805727845794982</v>
      </c>
    </row>
    <row r="260" spans="1:9" x14ac:dyDescent="0.35">
      <c r="A260" s="10">
        <v>4623</v>
      </c>
      <c r="B260" s="11" t="s">
        <v>268</v>
      </c>
      <c r="C260" s="12">
        <f>+$C$3*'Skatt 2023'!L260*'Skatt 2023'!J260/1000</f>
        <v>76435.444495136893</v>
      </c>
      <c r="D260" s="12">
        <f>+'Skatt 2023'!G260</f>
        <v>4473.3370000000004</v>
      </c>
      <c r="E260" s="12">
        <f>+$E$3*'Skatt 2023'!N260*'Skatt 2023'!J260/1000</f>
        <v>2877.7500000000005</v>
      </c>
      <c r="F260" s="13">
        <f t="shared" si="10"/>
        <v>83786.531495136893</v>
      </c>
      <c r="G260" s="12">
        <f>+'Skatt 2023'!J260</f>
        <v>2495</v>
      </c>
      <c r="H260" s="12">
        <f t="shared" si="11"/>
        <v>31788.855509072902</v>
      </c>
      <c r="I260" s="26">
        <f t="shared" si="12"/>
        <v>0.83444573133210653</v>
      </c>
    </row>
    <row r="261" spans="1:9" x14ac:dyDescent="0.35">
      <c r="A261" s="10">
        <v>4624</v>
      </c>
      <c r="B261" s="11" t="s">
        <v>269</v>
      </c>
      <c r="C261" s="12">
        <f>+$C$3*'Skatt 2023'!L261*'Skatt 2023'!J261/1000</f>
        <v>850327.91456225445</v>
      </c>
      <c r="D261" s="12">
        <f>+'Skatt 2023'!G261</f>
        <v>1070.366</v>
      </c>
      <c r="E261" s="12">
        <f>+$E$3*'Skatt 2023'!N261*'Skatt 2023'!J261/1000</f>
        <v>38628.75</v>
      </c>
      <c r="F261" s="13">
        <f t="shared" si="10"/>
        <v>890027.03056225448</v>
      </c>
      <c r="G261" s="12">
        <f>+'Skatt 2023'!J261</f>
        <v>25596</v>
      </c>
      <c r="H261" s="12">
        <f t="shared" si="11"/>
        <v>34730.296318262794</v>
      </c>
      <c r="I261" s="26">
        <f t="shared" si="12"/>
        <v>0.91165746758017707</v>
      </c>
    </row>
    <row r="262" spans="1:9" x14ac:dyDescent="0.35">
      <c r="A262" s="10">
        <v>4625</v>
      </c>
      <c r="B262" s="11" t="s">
        <v>270</v>
      </c>
      <c r="C262" s="12">
        <f>+$C$3*'Skatt 2023'!L262*'Skatt 2023'!J262/1000</f>
        <v>185264.89145388763</v>
      </c>
      <c r="D262" s="12">
        <f>+'Skatt 2023'!G262</f>
        <v>0</v>
      </c>
      <c r="E262" s="12">
        <f>+$E$3*'Skatt 2023'!N262*'Skatt 2023'!J262/1000</f>
        <v>55867.5</v>
      </c>
      <c r="F262" s="13">
        <f t="shared" si="10"/>
        <v>241132.39145388763</v>
      </c>
      <c r="G262" s="12">
        <f>+'Skatt 2023'!J262</f>
        <v>5297</v>
      </c>
      <c r="H262" s="12">
        <f t="shared" si="11"/>
        <v>45522.445054537973</v>
      </c>
      <c r="I262" s="26">
        <f t="shared" si="12"/>
        <v>1.1949473910665935</v>
      </c>
    </row>
    <row r="263" spans="1:9" x14ac:dyDescent="0.35">
      <c r="A263" s="10">
        <v>4626</v>
      </c>
      <c r="B263" s="11" t="s">
        <v>271</v>
      </c>
      <c r="C263" s="12">
        <f>+$C$3*'Skatt 2023'!L263*'Skatt 2023'!J263/1000</f>
        <v>1298243.7706871871</v>
      </c>
      <c r="D263" s="12">
        <f>+'Skatt 2023'!G263</f>
        <v>0</v>
      </c>
      <c r="E263" s="12">
        <f>+$E$3*'Skatt 2023'!N263*'Skatt 2023'!J263/1000</f>
        <v>60032.250000000007</v>
      </c>
      <c r="F263" s="13">
        <f t="shared" si="10"/>
        <v>1358276.0206871871</v>
      </c>
      <c r="G263" s="12">
        <f>+'Skatt 2023'!J263</f>
        <v>39368</v>
      </c>
      <c r="H263" s="12">
        <f t="shared" si="11"/>
        <v>34502.032632777562</v>
      </c>
      <c r="I263" s="26">
        <f t="shared" si="12"/>
        <v>0.90566563003456546</v>
      </c>
    </row>
    <row r="264" spans="1:9" x14ac:dyDescent="0.35">
      <c r="A264" s="10">
        <v>4627</v>
      </c>
      <c r="B264" s="11" t="s">
        <v>272</v>
      </c>
      <c r="C264" s="12">
        <f>+$C$3*'Skatt 2023'!L264*'Skatt 2023'!J264/1000</f>
        <v>940137.92877453088</v>
      </c>
      <c r="D264" s="12">
        <f>+'Skatt 2023'!G264</f>
        <v>0</v>
      </c>
      <c r="E264" s="12">
        <f>+$E$3*'Skatt 2023'!N264*'Skatt 2023'!J264/1000</f>
        <v>30648.750000000004</v>
      </c>
      <c r="F264" s="13">
        <f t="shared" si="10"/>
        <v>970786.67877453088</v>
      </c>
      <c r="G264" s="12">
        <f>+'Skatt 2023'!J264</f>
        <v>29989</v>
      </c>
      <c r="H264" s="12">
        <f t="shared" si="11"/>
        <v>32371.4254818277</v>
      </c>
      <c r="I264" s="26">
        <f t="shared" si="12"/>
        <v>0.84973797822752428</v>
      </c>
    </row>
    <row r="265" spans="1:9" x14ac:dyDescent="0.35">
      <c r="A265" s="10">
        <v>4628</v>
      </c>
      <c r="B265" s="11" t="s">
        <v>273</v>
      </c>
      <c r="C265" s="12">
        <f>+$C$3*'Skatt 2023'!L265*'Skatt 2023'!J265/1000</f>
        <v>110412.55708247925</v>
      </c>
      <c r="D265" s="12">
        <f>+'Skatt 2023'!G265</f>
        <v>15448.718999999999</v>
      </c>
      <c r="E265" s="12">
        <f>+$E$3*'Skatt 2023'!N265*'Skatt 2023'!J265/1000</f>
        <v>2189.25</v>
      </c>
      <c r="F265" s="13">
        <f t="shared" si="10"/>
        <v>128050.52608247925</v>
      </c>
      <c r="G265" s="12">
        <f>+'Skatt 2023'!J265</f>
        <v>3875</v>
      </c>
      <c r="H265" s="12">
        <f t="shared" si="11"/>
        <v>29058.530859994647</v>
      </c>
      <c r="I265" s="26">
        <f t="shared" si="12"/>
        <v>0.76277571641370445</v>
      </c>
    </row>
    <row r="266" spans="1:9" x14ac:dyDescent="0.35">
      <c r="A266" s="10">
        <v>4629</v>
      </c>
      <c r="B266" s="11" t="s">
        <v>274</v>
      </c>
      <c r="C266" s="12">
        <f>+$C$3*'Skatt 2023'!L266*'Skatt 2023'!J266/1000</f>
        <v>8577.9451456880633</v>
      </c>
      <c r="D266" s="12">
        <f>+'Skatt 2023'!G266</f>
        <v>15463.437</v>
      </c>
      <c r="E266" s="12">
        <f>+$E$3*'Skatt 2023'!N266*'Skatt 2023'!J266/1000</f>
        <v>668.25</v>
      </c>
      <c r="F266" s="13">
        <f t="shared" si="10"/>
        <v>24709.632145688061</v>
      </c>
      <c r="G266" s="12">
        <f>+'Skatt 2023'!J266</f>
        <v>380</v>
      </c>
      <c r="H266" s="12">
        <f t="shared" si="11"/>
        <v>24332.092488652797</v>
      </c>
      <c r="I266" s="26">
        <f t="shared" si="12"/>
        <v>0.63870845258142117</v>
      </c>
    </row>
    <row r="267" spans="1:9" x14ac:dyDescent="0.35">
      <c r="A267" s="10">
        <v>4630</v>
      </c>
      <c r="B267" s="11" t="s">
        <v>275</v>
      </c>
      <c r="C267" s="12">
        <f>+$C$3*'Skatt 2023'!L267*'Skatt 2023'!J267/1000</f>
        <v>236380.44922369925</v>
      </c>
      <c r="D267" s="12">
        <f>+'Skatt 2023'!G267</f>
        <v>546.22699999999998</v>
      </c>
      <c r="E267" s="12">
        <f>+$E$3*'Skatt 2023'!N267*'Skatt 2023'!J267/1000</f>
        <v>10013.999999999998</v>
      </c>
      <c r="F267" s="13">
        <f t="shared" ref="F267:F330" si="13">+C267+D267+E267</f>
        <v>246940.67622369927</v>
      </c>
      <c r="G267" s="12">
        <f>+'Skatt 2023'!J267</f>
        <v>8152</v>
      </c>
      <c r="H267" s="12">
        <f t="shared" ref="H267:H330" si="14">+(C267+E267)*1000/G267</f>
        <v>30225.030572092644</v>
      </c>
      <c r="I267" s="26">
        <f t="shared" ref="I267:I330" si="15">+H267/H$367</f>
        <v>0.79339590357591583</v>
      </c>
    </row>
    <row r="268" spans="1:9" x14ac:dyDescent="0.35">
      <c r="A268" s="10">
        <v>4631</v>
      </c>
      <c r="B268" s="11" t="s">
        <v>276</v>
      </c>
      <c r="C268" s="12">
        <f>+$C$3*'Skatt 2023'!L268*'Skatt 2023'!J268/1000</f>
        <v>971033.21845575213</v>
      </c>
      <c r="D268" s="12">
        <f>+'Skatt 2023'!G268</f>
        <v>83.292000000000002</v>
      </c>
      <c r="E268" s="12">
        <f>+$E$3*'Skatt 2023'!N268*'Skatt 2023'!J268/1000</f>
        <v>31981.5</v>
      </c>
      <c r="F268" s="13">
        <f t="shared" si="13"/>
        <v>1003098.0104557521</v>
      </c>
      <c r="G268" s="12">
        <f>+'Skatt 2023'!J268</f>
        <v>29920</v>
      </c>
      <c r="H268" s="12">
        <f t="shared" si="14"/>
        <v>33523.219199724335</v>
      </c>
      <c r="I268" s="26">
        <f t="shared" si="15"/>
        <v>0.87997213846646938</v>
      </c>
    </row>
    <row r="269" spans="1:9" x14ac:dyDescent="0.35">
      <c r="A269" s="10">
        <v>4632</v>
      </c>
      <c r="B269" s="11" t="s">
        <v>277</v>
      </c>
      <c r="C269" s="12">
        <f>+$C$3*'Skatt 2023'!L269*'Skatt 2023'!J269/1000</f>
        <v>137812.80485503591</v>
      </c>
      <c r="D269" s="12">
        <f>+'Skatt 2023'!G269</f>
        <v>0</v>
      </c>
      <c r="E269" s="12">
        <f>+$E$3*'Skatt 2023'!N269*'Skatt 2023'!J269/1000</f>
        <v>7402.5</v>
      </c>
      <c r="F269" s="13">
        <f t="shared" si="13"/>
        <v>145215.30485503591</v>
      </c>
      <c r="G269" s="12">
        <f>+'Skatt 2023'!J269</f>
        <v>2856</v>
      </c>
      <c r="H269" s="12">
        <f t="shared" si="14"/>
        <v>50845.694977253464</v>
      </c>
      <c r="I269" s="26">
        <f t="shared" si="15"/>
        <v>1.3346807379798262</v>
      </c>
    </row>
    <row r="270" spans="1:9" x14ac:dyDescent="0.35">
      <c r="A270" s="10">
        <v>4633</v>
      </c>
      <c r="B270" s="11" t="s">
        <v>278</v>
      </c>
      <c r="C270" s="12">
        <f>+$C$3*'Skatt 2023'!L270*'Skatt 2023'!J270/1000</f>
        <v>17299.495595233275</v>
      </c>
      <c r="D270" s="12">
        <f>+'Skatt 2023'!G270</f>
        <v>0</v>
      </c>
      <c r="E270" s="12">
        <f>+$E$3*'Skatt 2023'!N270*'Skatt 2023'!J270/1000</f>
        <v>858.00000000000011</v>
      </c>
      <c r="F270" s="13">
        <f t="shared" si="13"/>
        <v>18157.495595233275</v>
      </c>
      <c r="G270" s="12">
        <f>+'Skatt 2023'!J270</f>
        <v>513</v>
      </c>
      <c r="H270" s="12">
        <f t="shared" si="14"/>
        <v>35394.728255815353</v>
      </c>
      <c r="I270" s="26">
        <f t="shared" si="15"/>
        <v>0.92909856085556142</v>
      </c>
    </row>
    <row r="271" spans="1:9" x14ac:dyDescent="0.35">
      <c r="A271" s="10">
        <v>4634</v>
      </c>
      <c r="B271" s="11" t="s">
        <v>279</v>
      </c>
      <c r="C271" s="12">
        <f>+$C$3*'Skatt 2023'!L271*'Skatt 2023'!J271/1000</f>
        <v>53667.054662877126</v>
      </c>
      <c r="D271" s="12">
        <f>+'Skatt 2023'!G271</f>
        <v>11678.237999999999</v>
      </c>
      <c r="E271" s="12">
        <f>+$E$3*'Skatt 2023'!N271*'Skatt 2023'!J271/1000</f>
        <v>3883.5000000000005</v>
      </c>
      <c r="F271" s="13">
        <f t="shared" si="13"/>
        <v>69228.792662877124</v>
      </c>
      <c r="G271" s="12">
        <f>+'Skatt 2023'!J271</f>
        <v>1654</v>
      </c>
      <c r="H271" s="12">
        <f t="shared" si="14"/>
        <v>34794.773073081698</v>
      </c>
      <c r="I271" s="26">
        <f t="shared" si="15"/>
        <v>0.91334995861098589</v>
      </c>
    </row>
    <row r="272" spans="1:9" x14ac:dyDescent="0.35">
      <c r="A272" s="10">
        <v>4635</v>
      </c>
      <c r="B272" s="11" t="s">
        <v>280</v>
      </c>
      <c r="C272" s="12">
        <f>+$C$3*'Skatt 2023'!L272*'Skatt 2023'!J272/1000</f>
        <v>91980.010955766134</v>
      </c>
      <c r="D272" s="12">
        <f>+'Skatt 2023'!G272</f>
        <v>215.666</v>
      </c>
      <c r="E272" s="12">
        <f>+$E$3*'Skatt 2023'!N272*'Skatt 2023'!J272/1000</f>
        <v>9483</v>
      </c>
      <c r="F272" s="13">
        <f t="shared" si="13"/>
        <v>101678.67695576613</v>
      </c>
      <c r="G272" s="12">
        <f>+'Skatt 2023'!J272</f>
        <v>2228</v>
      </c>
      <c r="H272" s="12">
        <f t="shared" si="14"/>
        <v>45539.951057345665</v>
      </c>
      <c r="I272" s="26">
        <f t="shared" si="15"/>
        <v>1.195406917182952</v>
      </c>
    </row>
    <row r="273" spans="1:9" x14ac:dyDescent="0.35">
      <c r="A273" s="10">
        <v>4636</v>
      </c>
      <c r="B273" s="11" t="s">
        <v>281</v>
      </c>
      <c r="C273" s="12">
        <f>+$C$3*'Skatt 2023'!L273*'Skatt 2023'!J273/1000</f>
        <v>26594.988342117427</v>
      </c>
      <c r="D273" s="12">
        <f>+'Skatt 2023'!G273</f>
        <v>0</v>
      </c>
      <c r="E273" s="12">
        <f>+$E$3*'Skatt 2023'!N273*'Skatt 2023'!J273/1000</f>
        <v>2155.5000000000005</v>
      </c>
      <c r="F273" s="13">
        <f t="shared" si="13"/>
        <v>28750.488342117427</v>
      </c>
      <c r="G273" s="12">
        <f>+'Skatt 2023'!J273</f>
        <v>756</v>
      </c>
      <c r="H273" s="12">
        <f t="shared" si="14"/>
        <v>38029.74648428231</v>
      </c>
      <c r="I273" s="26">
        <f t="shared" si="15"/>
        <v>0.99826681738807432</v>
      </c>
    </row>
    <row r="274" spans="1:9" x14ac:dyDescent="0.35">
      <c r="A274" s="10">
        <v>4637</v>
      </c>
      <c r="B274" s="11" t="s">
        <v>282</v>
      </c>
      <c r="C274" s="12">
        <f>+$C$3*'Skatt 2023'!L274*'Skatt 2023'!J274/1000</f>
        <v>43339.39420847319</v>
      </c>
      <c r="D274" s="12">
        <f>+'Skatt 2023'!G274</f>
        <v>392.84300000000002</v>
      </c>
      <c r="E274" s="12">
        <f>+$E$3*'Skatt 2023'!N274*'Skatt 2023'!J274/1000</f>
        <v>1605</v>
      </c>
      <c r="F274" s="13">
        <f t="shared" si="13"/>
        <v>45337.237208473191</v>
      </c>
      <c r="G274" s="12">
        <f>+'Skatt 2023'!J274</f>
        <v>1268</v>
      </c>
      <c r="H274" s="12">
        <f t="shared" si="14"/>
        <v>35445.105842644472</v>
      </c>
      <c r="I274" s="26">
        <f t="shared" si="15"/>
        <v>0.93042095392732116</v>
      </c>
    </row>
    <row r="275" spans="1:9" x14ac:dyDescent="0.35">
      <c r="A275" s="10">
        <v>4638</v>
      </c>
      <c r="B275" s="11" t="s">
        <v>283</v>
      </c>
      <c r="C275" s="12">
        <f>+$C$3*'Skatt 2023'!L275*'Skatt 2023'!J275/1000</f>
        <v>129993.2066538248</v>
      </c>
      <c r="D275" s="12">
        <f>+'Skatt 2023'!G275</f>
        <v>16079.239</v>
      </c>
      <c r="E275" s="12">
        <f>+$E$3*'Skatt 2023'!N275*'Skatt 2023'!J275/1000</f>
        <v>5677.5</v>
      </c>
      <c r="F275" s="13">
        <f t="shared" si="13"/>
        <v>151749.94565382481</v>
      </c>
      <c r="G275" s="12">
        <f>+'Skatt 2023'!J275</f>
        <v>3949</v>
      </c>
      <c r="H275" s="12">
        <f t="shared" si="14"/>
        <v>34355.711991345859</v>
      </c>
      <c r="I275" s="26">
        <f t="shared" si="15"/>
        <v>0.90182476716947702</v>
      </c>
    </row>
    <row r="276" spans="1:9" x14ac:dyDescent="0.35">
      <c r="A276" s="10">
        <v>4639</v>
      </c>
      <c r="B276" s="11" t="s">
        <v>284</v>
      </c>
      <c r="C276" s="12">
        <f>+$C$3*'Skatt 2023'!L276*'Skatt 2023'!J276/1000</f>
        <v>89194.251772583812</v>
      </c>
      <c r="D276" s="12">
        <f>+'Skatt 2023'!G276</f>
        <v>10745.306</v>
      </c>
      <c r="E276" s="12">
        <f>+$E$3*'Skatt 2023'!N276*'Skatt 2023'!J276/1000</f>
        <v>4796.25</v>
      </c>
      <c r="F276" s="13">
        <f t="shared" si="13"/>
        <v>104735.80777258381</v>
      </c>
      <c r="G276" s="12">
        <f>+'Skatt 2023'!J276</f>
        <v>2561</v>
      </c>
      <c r="H276" s="12">
        <f t="shared" si="14"/>
        <v>36700.703542594223</v>
      </c>
      <c r="I276" s="26">
        <f t="shared" si="15"/>
        <v>0.96337993040555414</v>
      </c>
    </row>
    <row r="277" spans="1:9" x14ac:dyDescent="0.35">
      <c r="A277" s="10">
        <v>4640</v>
      </c>
      <c r="B277" s="11" t="s">
        <v>285</v>
      </c>
      <c r="C277" s="12">
        <f>+$C$3*'Skatt 2023'!L277*'Skatt 2023'!J277/1000</f>
        <v>388326.36504195398</v>
      </c>
      <c r="D277" s="12">
        <f>+'Skatt 2023'!G277</f>
        <v>6620.9549999999999</v>
      </c>
      <c r="E277" s="12">
        <f>+$E$3*'Skatt 2023'!N277*'Skatt 2023'!J277/1000</f>
        <v>20302.5</v>
      </c>
      <c r="F277" s="13">
        <f t="shared" si="13"/>
        <v>415249.82004195399</v>
      </c>
      <c r="G277" s="12">
        <f>+'Skatt 2023'!J277</f>
        <v>12198</v>
      </c>
      <c r="H277" s="12">
        <f t="shared" si="14"/>
        <v>33499.661013441051</v>
      </c>
      <c r="I277" s="26">
        <f t="shared" si="15"/>
        <v>0.87935374476631234</v>
      </c>
    </row>
    <row r="278" spans="1:9" x14ac:dyDescent="0.35">
      <c r="A278" s="10">
        <v>4641</v>
      </c>
      <c r="B278" s="11" t="s">
        <v>286</v>
      </c>
      <c r="C278" s="12">
        <f>+$C$3*'Skatt 2023'!L278*'Skatt 2023'!J278/1000</f>
        <v>59596.565748528687</v>
      </c>
      <c r="D278" s="12">
        <f>+'Skatt 2023'!G278</f>
        <v>30672.235000000001</v>
      </c>
      <c r="E278" s="12">
        <f>+$E$3*'Skatt 2023'!N278*'Skatt 2023'!J278/1000</f>
        <v>3558.75</v>
      </c>
      <c r="F278" s="13">
        <f t="shared" si="13"/>
        <v>93827.55074852868</v>
      </c>
      <c r="G278" s="12">
        <f>+'Skatt 2023'!J278</f>
        <v>1775</v>
      </c>
      <c r="H278" s="12">
        <f t="shared" si="14"/>
        <v>35580.459576635883</v>
      </c>
      <c r="I278" s="26">
        <f t="shared" si="15"/>
        <v>0.93397393951740504</v>
      </c>
    </row>
    <row r="279" spans="1:9" x14ac:dyDescent="0.35">
      <c r="A279" s="10">
        <v>4642</v>
      </c>
      <c r="B279" s="11" t="s">
        <v>287</v>
      </c>
      <c r="C279" s="12">
        <f>+$C$3*'Skatt 2023'!L279*'Skatt 2023'!J279/1000</f>
        <v>68805.07940213065</v>
      </c>
      <c r="D279" s="12">
        <f>+'Skatt 2023'!G279</f>
        <v>13260.896000000001</v>
      </c>
      <c r="E279" s="12">
        <f>+$E$3*'Skatt 2023'!N279*'Skatt 2023'!J279/1000</f>
        <v>3290.9999999999995</v>
      </c>
      <c r="F279" s="13">
        <f t="shared" si="13"/>
        <v>85356.975402130658</v>
      </c>
      <c r="G279" s="12">
        <f>+'Skatt 2023'!J279</f>
        <v>2129</v>
      </c>
      <c r="H279" s="12">
        <f t="shared" si="14"/>
        <v>33863.82311044183</v>
      </c>
      <c r="I279" s="26">
        <f t="shared" si="15"/>
        <v>0.88891286548610415</v>
      </c>
    </row>
    <row r="280" spans="1:9" x14ac:dyDescent="0.35">
      <c r="A280" s="10">
        <v>4643</v>
      </c>
      <c r="B280" s="11" t="s">
        <v>288</v>
      </c>
      <c r="C280" s="12">
        <f>+$C$3*'Skatt 2023'!L280*'Skatt 2023'!J280/1000</f>
        <v>182802.06526091081</v>
      </c>
      <c r="D280" s="12">
        <f>+'Skatt 2023'!G280</f>
        <v>21316.976999999999</v>
      </c>
      <c r="E280" s="12">
        <f>+$E$3*'Skatt 2023'!N280*'Skatt 2023'!J280/1000</f>
        <v>5166</v>
      </c>
      <c r="F280" s="13">
        <f t="shared" si="13"/>
        <v>209285.04226091079</v>
      </c>
      <c r="G280" s="12">
        <f>+'Skatt 2023'!J280</f>
        <v>5172</v>
      </c>
      <c r="H280" s="12">
        <f t="shared" si="14"/>
        <v>36343.400089116549</v>
      </c>
      <c r="I280" s="26">
        <f t="shared" si="15"/>
        <v>0.9540008465483335</v>
      </c>
    </row>
    <row r="281" spans="1:9" x14ac:dyDescent="0.35">
      <c r="A281" s="10">
        <v>4644</v>
      </c>
      <c r="B281" s="11" t="s">
        <v>289</v>
      </c>
      <c r="C281" s="12">
        <f>+$C$3*'Skatt 2023'!L281*'Skatt 2023'!J281/1000</f>
        <v>157634.63960245426</v>
      </c>
      <c r="D281" s="12">
        <f>+'Skatt 2023'!G281</f>
        <v>34956.372000000003</v>
      </c>
      <c r="E281" s="12">
        <f>+$E$3*'Skatt 2023'!N281*'Skatt 2023'!J281/1000</f>
        <v>7533.7500000000009</v>
      </c>
      <c r="F281" s="13">
        <f t="shared" si="13"/>
        <v>200124.76160245427</v>
      </c>
      <c r="G281" s="12">
        <f>+'Skatt 2023'!J281</f>
        <v>5302</v>
      </c>
      <c r="H281" s="12">
        <f t="shared" si="14"/>
        <v>31152.091588542866</v>
      </c>
      <c r="I281" s="26">
        <f t="shared" si="15"/>
        <v>0.81773091329781356</v>
      </c>
    </row>
    <row r="282" spans="1:9" x14ac:dyDescent="0.35">
      <c r="A282" s="10">
        <v>4645</v>
      </c>
      <c r="B282" s="11" t="s">
        <v>290</v>
      </c>
      <c r="C282" s="12">
        <f>+$C$3*'Skatt 2023'!L282*'Skatt 2023'!J282/1000</f>
        <v>91688.768168528288</v>
      </c>
      <c r="D282" s="12">
        <f>+'Skatt 2023'!G282</f>
        <v>0</v>
      </c>
      <c r="E282" s="12">
        <f>+$E$3*'Skatt 2023'!N282*'Skatt 2023'!J282/1000</f>
        <v>6367.5</v>
      </c>
      <c r="F282" s="13">
        <f t="shared" si="13"/>
        <v>98056.268168528288</v>
      </c>
      <c r="G282" s="12">
        <f>+'Skatt 2023'!J282</f>
        <v>2949</v>
      </c>
      <c r="H282" s="12">
        <f t="shared" si="14"/>
        <v>33250.684356910235</v>
      </c>
      <c r="I282" s="26">
        <f t="shared" si="15"/>
        <v>0.87281819937103433</v>
      </c>
    </row>
    <row r="283" spans="1:9" x14ac:dyDescent="0.35">
      <c r="A283" s="10">
        <v>4646</v>
      </c>
      <c r="B283" s="11" t="s">
        <v>291</v>
      </c>
      <c r="C283" s="12">
        <f>+$C$3*'Skatt 2023'!L283*'Skatt 2023'!J283/1000</f>
        <v>88298.201337802442</v>
      </c>
      <c r="D283" s="12">
        <f>+'Skatt 2023'!G283</f>
        <v>0</v>
      </c>
      <c r="E283" s="12">
        <f>+$E$3*'Skatt 2023'!N283*'Skatt 2023'!J283/1000</f>
        <v>15395.25</v>
      </c>
      <c r="F283" s="13">
        <f t="shared" si="13"/>
        <v>103693.45133780244</v>
      </c>
      <c r="G283" s="12">
        <f>+'Skatt 2023'!J283</f>
        <v>2913</v>
      </c>
      <c r="H283" s="12">
        <f t="shared" si="14"/>
        <v>35596.790709853223</v>
      </c>
      <c r="I283" s="26">
        <f t="shared" si="15"/>
        <v>0.93440262574038457</v>
      </c>
    </row>
    <row r="284" spans="1:9" x14ac:dyDescent="0.35">
      <c r="A284" s="10">
        <v>4647</v>
      </c>
      <c r="B284" s="11" t="s">
        <v>292</v>
      </c>
      <c r="C284" s="12">
        <f>+$C$3*'Skatt 2023'!L284*'Skatt 2023'!J284/1000</f>
        <v>769820.34180039156</v>
      </c>
      <c r="D284" s="12">
        <f>+'Skatt 2023'!G284</f>
        <v>5412.0879999999997</v>
      </c>
      <c r="E284" s="12">
        <f>+$E$3*'Skatt 2023'!N284*'Skatt 2023'!J284/1000</f>
        <v>39825.75</v>
      </c>
      <c r="F284" s="13">
        <f t="shared" si="13"/>
        <v>815058.17980039155</v>
      </c>
      <c r="G284" s="12">
        <f>+'Skatt 2023'!J284</f>
        <v>22215</v>
      </c>
      <c r="H284" s="12">
        <f t="shared" si="14"/>
        <v>36445.919054710401</v>
      </c>
      <c r="I284" s="26">
        <f t="shared" si="15"/>
        <v>0.95669193157956267</v>
      </c>
    </row>
    <row r="285" spans="1:9" x14ac:dyDescent="0.35">
      <c r="A285" s="10">
        <v>4648</v>
      </c>
      <c r="B285" s="11" t="s">
        <v>293</v>
      </c>
      <c r="C285" s="12">
        <f>+$C$3*'Skatt 2023'!L285*'Skatt 2023'!J285/1000</f>
        <v>116031.24197336807</v>
      </c>
      <c r="D285" s="12">
        <f>+'Skatt 2023'!G285</f>
        <v>14813.81</v>
      </c>
      <c r="E285" s="12">
        <f>+$E$3*'Skatt 2023'!N285*'Skatt 2023'!J285/1000</f>
        <v>3826.5</v>
      </c>
      <c r="F285" s="13">
        <f t="shared" si="13"/>
        <v>134671.55197336807</v>
      </c>
      <c r="G285" s="12">
        <f>+'Skatt 2023'!J285</f>
        <v>3482</v>
      </c>
      <c r="H285" s="12">
        <f t="shared" si="14"/>
        <v>34422.097063000598</v>
      </c>
      <c r="I285" s="26">
        <f t="shared" si="15"/>
        <v>0.90356735081331607</v>
      </c>
    </row>
    <row r="286" spans="1:9" x14ac:dyDescent="0.35">
      <c r="A286" s="10">
        <v>4649</v>
      </c>
      <c r="B286" s="11" t="s">
        <v>294</v>
      </c>
      <c r="C286" s="12">
        <f>+$C$3*'Skatt 2023'!L286*'Skatt 2023'!J286/1000</f>
        <v>292605.7292752004</v>
      </c>
      <c r="D286" s="12">
        <f>+'Skatt 2023'!G286</f>
        <v>48.872999999999998</v>
      </c>
      <c r="E286" s="12">
        <f>+$E$3*'Skatt 2023'!N286*'Skatt 2023'!J286/1000</f>
        <v>17250</v>
      </c>
      <c r="F286" s="13">
        <f t="shared" si="13"/>
        <v>309904.60227520042</v>
      </c>
      <c r="G286" s="12">
        <f>+'Skatt 2023'!J286</f>
        <v>9543</v>
      </c>
      <c r="H286" s="12">
        <f t="shared" si="14"/>
        <v>32469.425681148532</v>
      </c>
      <c r="I286" s="26">
        <f t="shared" si="15"/>
        <v>0.85231044731089922</v>
      </c>
    </row>
    <row r="287" spans="1:9" x14ac:dyDescent="0.35">
      <c r="A287" s="10">
        <v>4650</v>
      </c>
      <c r="B287" s="11" t="s">
        <v>295</v>
      </c>
      <c r="C287" s="12">
        <f>+$C$3*'Skatt 2023'!L287*'Skatt 2023'!J287/1000</f>
        <v>170317.28813724595</v>
      </c>
      <c r="D287" s="12">
        <f>+'Skatt 2023'!G287</f>
        <v>502.28199999999998</v>
      </c>
      <c r="E287" s="12">
        <f>+$E$3*'Skatt 2023'!N287*'Skatt 2023'!J287/1000</f>
        <v>11227.5</v>
      </c>
      <c r="F287" s="13">
        <f t="shared" si="13"/>
        <v>182047.07013724596</v>
      </c>
      <c r="G287" s="12">
        <f>+'Skatt 2023'!J287</f>
        <v>5892</v>
      </c>
      <c r="H287" s="12">
        <f t="shared" si="14"/>
        <v>30812.082168575347</v>
      </c>
      <c r="I287" s="26">
        <f t="shared" si="15"/>
        <v>0.808805791441079</v>
      </c>
    </row>
    <row r="288" spans="1:9" x14ac:dyDescent="0.35">
      <c r="A288" s="10">
        <v>4651</v>
      </c>
      <c r="B288" s="11" t="s">
        <v>296</v>
      </c>
      <c r="C288" s="12">
        <f>+$C$3*'Skatt 2023'!L288*'Skatt 2023'!J288/1000</f>
        <v>218489.34439472761</v>
      </c>
      <c r="D288" s="12">
        <f>+'Skatt 2023'!G288</f>
        <v>490.08300000000003</v>
      </c>
      <c r="E288" s="12">
        <f>+$E$3*'Skatt 2023'!N288*'Skatt 2023'!J288/1000</f>
        <v>22712.25</v>
      </c>
      <c r="F288" s="13">
        <f t="shared" si="13"/>
        <v>241691.67739472762</v>
      </c>
      <c r="G288" s="12">
        <f>+'Skatt 2023'!J288</f>
        <v>7244</v>
      </c>
      <c r="H288" s="12">
        <f t="shared" si="14"/>
        <v>33296.741357637715</v>
      </c>
      <c r="I288" s="26">
        <f t="shared" si="15"/>
        <v>0.87402717865133706</v>
      </c>
    </row>
    <row r="289" spans="1:9" x14ac:dyDescent="0.35">
      <c r="A289" s="10">
        <v>5001</v>
      </c>
      <c r="B289" s="11" t="s">
        <v>297</v>
      </c>
      <c r="C289" s="12">
        <f>+$C$3*'Skatt 2023'!L289*'Skatt 2023'!J289/1000</f>
        <v>7642773.5102042938</v>
      </c>
      <c r="D289" s="12">
        <f>+'Skatt 2023'!G289</f>
        <v>10174.802</v>
      </c>
      <c r="E289" s="12">
        <f>+$E$3*'Skatt 2023'!N289*'Skatt 2023'!J289/1000</f>
        <v>502227.75</v>
      </c>
      <c r="F289" s="13">
        <f t="shared" si="13"/>
        <v>8155176.0622042939</v>
      </c>
      <c r="G289" s="12">
        <f>+'Skatt 2023'!J289</f>
        <v>212660</v>
      </c>
      <c r="H289" s="12">
        <f t="shared" si="14"/>
        <v>38300.579611606765</v>
      </c>
      <c r="I289" s="26">
        <f t="shared" si="15"/>
        <v>1.0053760870796087</v>
      </c>
    </row>
    <row r="290" spans="1:9" x14ac:dyDescent="0.35">
      <c r="A290" s="10">
        <v>5006</v>
      </c>
      <c r="B290" s="11" t="s">
        <v>298</v>
      </c>
      <c r="C290" s="12">
        <f>+$C$3*'Skatt 2023'!L290*'Skatt 2023'!J290/1000</f>
        <v>677959.87837154767</v>
      </c>
      <c r="D290" s="12">
        <f>+'Skatt 2023'!G290</f>
        <v>3814.9760000000001</v>
      </c>
      <c r="E290" s="12">
        <f>+$E$3*'Skatt 2023'!N290*'Skatt 2023'!J290/1000</f>
        <v>20749.500000000004</v>
      </c>
      <c r="F290" s="13">
        <f t="shared" si="13"/>
        <v>702524.3543715477</v>
      </c>
      <c r="G290" s="12">
        <f>+'Skatt 2023'!J290</f>
        <v>23955</v>
      </c>
      <c r="H290" s="12">
        <f t="shared" si="14"/>
        <v>29167.579977939793</v>
      </c>
      <c r="I290" s="26">
        <f t="shared" si="15"/>
        <v>0.76563821553541356</v>
      </c>
    </row>
    <row r="291" spans="1:9" x14ac:dyDescent="0.35">
      <c r="A291" s="10">
        <v>5007</v>
      </c>
      <c r="B291" s="11" t="s">
        <v>299</v>
      </c>
      <c r="C291" s="12">
        <f>+$C$3*'Skatt 2023'!L291*'Skatt 2023'!J291/1000</f>
        <v>443865.5809760695</v>
      </c>
      <c r="D291" s="12">
        <f>+'Skatt 2023'!G291</f>
        <v>465.43200000000002</v>
      </c>
      <c r="E291" s="12">
        <f>+$E$3*'Skatt 2023'!N291*'Skatt 2023'!J291/1000</f>
        <v>17880.75</v>
      </c>
      <c r="F291" s="13">
        <f t="shared" si="13"/>
        <v>462211.76297606947</v>
      </c>
      <c r="G291" s="12">
        <f>+'Skatt 2023'!J291</f>
        <v>14923</v>
      </c>
      <c r="H291" s="12">
        <f t="shared" si="14"/>
        <v>30941.923941303325</v>
      </c>
      <c r="I291" s="26">
        <f t="shared" si="15"/>
        <v>0.81221409008116474</v>
      </c>
    </row>
    <row r="292" spans="1:9" x14ac:dyDescent="0.35">
      <c r="A292" s="10">
        <v>5014</v>
      </c>
      <c r="B292" s="11" t="s">
        <v>300</v>
      </c>
      <c r="C292" s="12">
        <f>+$C$3*'Skatt 2023'!L292*'Skatt 2023'!J292/1000</f>
        <v>313680.04559377575</v>
      </c>
      <c r="D292" s="12">
        <f>+'Skatt 2023'!G292</f>
        <v>0</v>
      </c>
      <c r="E292" s="12">
        <f>+$E$3*'Skatt 2023'!N292*'Skatt 2023'!J292/1000</f>
        <v>173659.5</v>
      </c>
      <c r="F292" s="13">
        <f t="shared" si="13"/>
        <v>487339.54559377575</v>
      </c>
      <c r="G292" s="12">
        <f>+'Skatt 2023'!J292</f>
        <v>5391</v>
      </c>
      <c r="H292" s="12">
        <f t="shared" si="14"/>
        <v>90398.72854642474</v>
      </c>
      <c r="I292" s="26">
        <f t="shared" si="15"/>
        <v>2.3729332794596703</v>
      </c>
    </row>
    <row r="293" spans="1:9" x14ac:dyDescent="0.35">
      <c r="A293" s="10">
        <v>5020</v>
      </c>
      <c r="B293" s="11" t="s">
        <v>301</v>
      </c>
      <c r="C293" s="12">
        <f>+$C$3*'Skatt 2023'!L293*'Skatt 2023'!J293/1000</f>
        <v>26732.676687775653</v>
      </c>
      <c r="D293" s="12">
        <f>+'Skatt 2023'!G293</f>
        <v>0</v>
      </c>
      <c r="E293" s="12">
        <f>+$E$3*'Skatt 2023'!N293*'Skatt 2023'!J293/1000</f>
        <v>1057.4999999999998</v>
      </c>
      <c r="F293" s="13">
        <f t="shared" si="13"/>
        <v>27790.176687775653</v>
      </c>
      <c r="G293" s="12">
        <f>+'Skatt 2023'!J293</f>
        <v>904</v>
      </c>
      <c r="H293" s="12">
        <f t="shared" si="14"/>
        <v>30741.34589355714</v>
      </c>
      <c r="I293" s="26">
        <f t="shared" si="15"/>
        <v>0.80694899031395351</v>
      </c>
    </row>
    <row r="294" spans="1:9" x14ac:dyDescent="0.35">
      <c r="A294" s="10">
        <v>5021</v>
      </c>
      <c r="B294" s="11" t="s">
        <v>302</v>
      </c>
      <c r="C294" s="12">
        <f>+$C$3*'Skatt 2023'!L294*'Skatt 2023'!J294/1000</f>
        <v>220198.88880631572</v>
      </c>
      <c r="D294" s="12">
        <f>+'Skatt 2023'!G294</f>
        <v>3769.5790000000002</v>
      </c>
      <c r="E294" s="12">
        <f>+$E$3*'Skatt 2023'!N294*'Skatt 2023'!J294/1000</f>
        <v>15155.999999999998</v>
      </c>
      <c r="F294" s="13">
        <f t="shared" si="13"/>
        <v>239124.46780631572</v>
      </c>
      <c r="G294" s="12">
        <f>+'Skatt 2023'!J294</f>
        <v>7256</v>
      </c>
      <c r="H294" s="12">
        <f t="shared" si="14"/>
        <v>32435.899780363248</v>
      </c>
      <c r="I294" s="26">
        <f t="shared" si="15"/>
        <v>0.85143040478180099</v>
      </c>
    </row>
    <row r="295" spans="1:9" x14ac:dyDescent="0.35">
      <c r="A295" s="10">
        <v>5022</v>
      </c>
      <c r="B295" s="11" t="s">
        <v>303</v>
      </c>
      <c r="C295" s="12">
        <f>+$C$3*'Skatt 2023'!L295*'Skatt 2023'!J295/1000</f>
        <v>65202.021364323758</v>
      </c>
      <c r="D295" s="12">
        <f>+'Skatt 2023'!G295</f>
        <v>6883.5029999999997</v>
      </c>
      <c r="E295" s="12">
        <f>+$E$3*'Skatt 2023'!N295*'Skatt 2023'!J295/1000</f>
        <v>3198</v>
      </c>
      <c r="F295" s="13">
        <f t="shared" si="13"/>
        <v>75283.524364323763</v>
      </c>
      <c r="G295" s="12">
        <f>+'Skatt 2023'!J295</f>
        <v>2481</v>
      </c>
      <c r="H295" s="12">
        <f t="shared" si="14"/>
        <v>27569.537027135739</v>
      </c>
      <c r="I295" s="26">
        <f t="shared" si="15"/>
        <v>0.72369017753815956</v>
      </c>
    </row>
    <row r="296" spans="1:9" x14ac:dyDescent="0.35">
      <c r="A296" s="10">
        <v>5025</v>
      </c>
      <c r="B296" s="11" t="s">
        <v>304</v>
      </c>
      <c r="C296" s="12">
        <f>+$C$3*'Skatt 2023'!L296*'Skatt 2023'!J296/1000</f>
        <v>162775.29326256973</v>
      </c>
      <c r="D296" s="12">
        <f>+'Skatt 2023'!G296</f>
        <v>1468.192</v>
      </c>
      <c r="E296" s="12">
        <f>+$E$3*'Skatt 2023'!N296*'Skatt 2023'!J296/1000</f>
        <v>11912.249999999998</v>
      </c>
      <c r="F296" s="13">
        <f t="shared" si="13"/>
        <v>176155.73526256974</v>
      </c>
      <c r="G296" s="12">
        <f>+'Skatt 2023'!J296</f>
        <v>5598</v>
      </c>
      <c r="H296" s="12">
        <f t="shared" si="14"/>
        <v>31205.348921502275</v>
      </c>
      <c r="I296" s="26">
        <f t="shared" si="15"/>
        <v>0.81912889864325722</v>
      </c>
    </row>
    <row r="297" spans="1:9" x14ac:dyDescent="0.35">
      <c r="A297" s="10">
        <v>5026</v>
      </c>
      <c r="B297" s="11" t="s">
        <v>305</v>
      </c>
      <c r="C297" s="12">
        <f>+$C$3*'Skatt 2023'!L297*'Skatt 2023'!J297/1000</f>
        <v>55256.825449915974</v>
      </c>
      <c r="D297" s="12">
        <f>+'Skatt 2023'!G297</f>
        <v>0</v>
      </c>
      <c r="E297" s="12">
        <f>+$E$3*'Skatt 2023'!N297*'Skatt 2023'!J297/1000</f>
        <v>1583.2500000000002</v>
      </c>
      <c r="F297" s="13">
        <f t="shared" si="13"/>
        <v>56840.075449915974</v>
      </c>
      <c r="G297" s="12">
        <f>+'Skatt 2023'!J297</f>
        <v>1997</v>
      </c>
      <c r="H297" s="12">
        <f t="shared" si="14"/>
        <v>28462.731822692025</v>
      </c>
      <c r="I297" s="26">
        <f t="shared" si="15"/>
        <v>0.74713621145363895</v>
      </c>
    </row>
    <row r="298" spans="1:9" x14ac:dyDescent="0.35">
      <c r="A298" s="10">
        <v>5027</v>
      </c>
      <c r="B298" s="11" t="s">
        <v>306</v>
      </c>
      <c r="C298" s="12">
        <f>+$C$3*'Skatt 2023'!L298*'Skatt 2023'!J298/1000</f>
        <v>166386.83801453453</v>
      </c>
      <c r="D298" s="12">
        <f>+'Skatt 2023'!G298</f>
        <v>1356.894</v>
      </c>
      <c r="E298" s="12">
        <f>+$E$3*'Skatt 2023'!N298*'Skatt 2023'!J298/1000</f>
        <v>4423.5</v>
      </c>
      <c r="F298" s="13">
        <f t="shared" si="13"/>
        <v>172167.23201453453</v>
      </c>
      <c r="G298" s="12">
        <f>+'Skatt 2023'!J298</f>
        <v>6133</v>
      </c>
      <c r="H298" s="12">
        <f t="shared" si="14"/>
        <v>27851.02527548256</v>
      </c>
      <c r="I298" s="26">
        <f t="shared" si="15"/>
        <v>0.73107914022623488</v>
      </c>
    </row>
    <row r="299" spans="1:9" x14ac:dyDescent="0.35">
      <c r="A299" s="10">
        <v>5028</v>
      </c>
      <c r="B299" s="11" t="s">
        <v>307</v>
      </c>
      <c r="C299" s="12">
        <f>+$C$3*'Skatt 2023'!L299*'Skatt 2023'!J299/1000</f>
        <v>505812.32176001376</v>
      </c>
      <c r="D299" s="12">
        <f>+'Skatt 2023'!G299</f>
        <v>1999.481</v>
      </c>
      <c r="E299" s="12">
        <f>+$E$3*'Skatt 2023'!N299*'Skatt 2023'!J299/1000</f>
        <v>16296.75</v>
      </c>
      <c r="F299" s="13">
        <f t="shared" si="13"/>
        <v>524108.55276001379</v>
      </c>
      <c r="G299" s="12">
        <f>+'Skatt 2023'!J299</f>
        <v>17340</v>
      </c>
      <c r="H299" s="12">
        <f t="shared" si="14"/>
        <v>30110.096410612095</v>
      </c>
      <c r="I299" s="26">
        <f t="shared" si="15"/>
        <v>0.79037892423218614</v>
      </c>
    </row>
    <row r="300" spans="1:9" x14ac:dyDescent="0.35">
      <c r="A300" s="10">
        <v>5029</v>
      </c>
      <c r="B300" s="11" t="s">
        <v>308</v>
      </c>
      <c r="C300" s="12">
        <f>+$C$3*'Skatt 2023'!L300*'Skatt 2023'!J300/1000</f>
        <v>252187.45863166117</v>
      </c>
      <c r="D300" s="12">
        <f>+'Skatt 2023'!G300</f>
        <v>0</v>
      </c>
      <c r="E300" s="12">
        <f>+$E$3*'Skatt 2023'!N300*'Skatt 2023'!J300/1000</f>
        <v>5050.5</v>
      </c>
      <c r="F300" s="13">
        <f t="shared" si="13"/>
        <v>257237.95863166117</v>
      </c>
      <c r="G300" s="12">
        <f>+'Skatt 2023'!J300</f>
        <v>8441</v>
      </c>
      <c r="H300" s="12">
        <f t="shared" si="14"/>
        <v>30474.82035678962</v>
      </c>
      <c r="I300" s="26">
        <f t="shared" si="15"/>
        <v>0.79995279328562141</v>
      </c>
    </row>
    <row r="301" spans="1:9" x14ac:dyDescent="0.35">
      <c r="A301" s="10">
        <v>5031</v>
      </c>
      <c r="B301" s="11" t="s">
        <v>309</v>
      </c>
      <c r="C301" s="12">
        <f>+$C$3*'Skatt 2023'!L301*'Skatt 2023'!J301/1000</f>
        <v>508056.23137834558</v>
      </c>
      <c r="D301" s="12">
        <f>+'Skatt 2023'!G301</f>
        <v>6.2809999999999997</v>
      </c>
      <c r="E301" s="12">
        <f>+$E$3*'Skatt 2023'!N301*'Skatt 2023'!J301/1000</f>
        <v>21151.5</v>
      </c>
      <c r="F301" s="13">
        <f t="shared" si="13"/>
        <v>529214.01237834559</v>
      </c>
      <c r="G301" s="12">
        <f>+'Skatt 2023'!J301</f>
        <v>14662</v>
      </c>
      <c r="H301" s="12">
        <f t="shared" si="14"/>
        <v>36093.829721616799</v>
      </c>
      <c r="I301" s="26">
        <f t="shared" si="15"/>
        <v>0.94744971645911991</v>
      </c>
    </row>
    <row r="302" spans="1:9" x14ac:dyDescent="0.35">
      <c r="A302" s="10">
        <v>5032</v>
      </c>
      <c r="B302" s="11" t="s">
        <v>310</v>
      </c>
      <c r="C302" s="12">
        <f>+$C$3*'Skatt 2023'!L302*'Skatt 2023'!J302/1000</f>
        <v>124218.71545309352</v>
      </c>
      <c r="D302" s="12">
        <f>+'Skatt 2023'!G302</f>
        <v>4340.9409999999998</v>
      </c>
      <c r="E302" s="12">
        <f>+$E$3*'Skatt 2023'!N302*'Skatt 2023'!J302/1000</f>
        <v>4362</v>
      </c>
      <c r="F302" s="13">
        <f t="shared" si="13"/>
        <v>132921.65645309351</v>
      </c>
      <c r="G302" s="12">
        <f>+'Skatt 2023'!J302</f>
        <v>4144</v>
      </c>
      <c r="H302" s="12">
        <f t="shared" si="14"/>
        <v>31028.16492593956</v>
      </c>
      <c r="I302" s="26">
        <f t="shared" si="15"/>
        <v>0.81447788411662614</v>
      </c>
    </row>
    <row r="303" spans="1:9" x14ac:dyDescent="0.35">
      <c r="A303" s="10">
        <v>5033</v>
      </c>
      <c r="B303" s="11" t="s">
        <v>311</v>
      </c>
      <c r="C303" s="12">
        <f>+$C$3*'Skatt 2023'!L303*'Skatt 2023'!J303/1000</f>
        <v>23028.830597341781</v>
      </c>
      <c r="D303" s="12">
        <f>+'Skatt 2023'!G303</f>
        <v>15239.630999999999</v>
      </c>
      <c r="E303" s="12">
        <f>+$E$3*'Skatt 2023'!N303*'Skatt 2023'!J303/1000</f>
        <v>1453.5</v>
      </c>
      <c r="F303" s="13">
        <f t="shared" si="13"/>
        <v>39721.961597341782</v>
      </c>
      <c r="G303" s="12">
        <f>+'Skatt 2023'!J303</f>
        <v>753</v>
      </c>
      <c r="H303" s="12">
        <f t="shared" si="14"/>
        <v>32513.055242153758</v>
      </c>
      <c r="I303" s="26">
        <f t="shared" si="15"/>
        <v>0.85345570719388908</v>
      </c>
    </row>
    <row r="304" spans="1:9" x14ac:dyDescent="0.35">
      <c r="A304" s="10">
        <v>5034</v>
      </c>
      <c r="B304" s="11" t="s">
        <v>312</v>
      </c>
      <c r="C304" s="12">
        <f>+$C$3*'Skatt 2023'!L304*'Skatt 2023'!J304/1000</f>
        <v>64264.139714137549</v>
      </c>
      <c r="D304" s="12">
        <f>+'Skatt 2023'!G304</f>
        <v>7135.0619999999999</v>
      </c>
      <c r="E304" s="12">
        <f>+$E$3*'Skatt 2023'!N304*'Skatt 2023'!J304/1000</f>
        <v>2928</v>
      </c>
      <c r="F304" s="13">
        <f t="shared" si="13"/>
        <v>74327.201714137555</v>
      </c>
      <c r="G304" s="12">
        <f>+'Skatt 2023'!J304</f>
        <v>2426</v>
      </c>
      <c r="H304" s="12">
        <f t="shared" si="14"/>
        <v>27696.677540864614</v>
      </c>
      <c r="I304" s="26">
        <f t="shared" si="15"/>
        <v>0.72702756912591748</v>
      </c>
    </row>
    <row r="305" spans="1:9" x14ac:dyDescent="0.35">
      <c r="A305" s="10">
        <v>5035</v>
      </c>
      <c r="B305" s="11" t="s">
        <v>313</v>
      </c>
      <c r="C305" s="12">
        <f>+$C$3*'Skatt 2023'!L305*'Skatt 2023'!J305/1000</f>
        <v>746910.66913738928</v>
      </c>
      <c r="D305" s="12">
        <f>+'Skatt 2023'!G305</f>
        <v>0</v>
      </c>
      <c r="E305" s="12">
        <f>+$E$3*'Skatt 2023'!N305*'Skatt 2023'!J305/1000</f>
        <v>28776.750000000007</v>
      </c>
      <c r="F305" s="13">
        <f t="shared" si="13"/>
        <v>775687.41913738928</v>
      </c>
      <c r="G305" s="12">
        <f>+'Skatt 2023'!J305</f>
        <v>24541</v>
      </c>
      <c r="H305" s="12">
        <f t="shared" si="14"/>
        <v>31607.81627225416</v>
      </c>
      <c r="I305" s="26">
        <f t="shared" si="15"/>
        <v>0.82969351814456649</v>
      </c>
    </row>
    <row r="306" spans="1:9" x14ac:dyDescent="0.35">
      <c r="A306" s="10">
        <v>5036</v>
      </c>
      <c r="B306" s="11" t="s">
        <v>314</v>
      </c>
      <c r="C306" s="12">
        <f>+$C$3*'Skatt 2023'!L306*'Skatt 2023'!J306/1000</f>
        <v>76442.459347178417</v>
      </c>
      <c r="D306" s="12">
        <f>+'Skatt 2023'!G306</f>
        <v>0</v>
      </c>
      <c r="E306" s="12">
        <f>+$E$3*'Skatt 2023'!N306*'Skatt 2023'!J306/1000</f>
        <v>3813.75</v>
      </c>
      <c r="F306" s="13">
        <f t="shared" si="13"/>
        <v>80256.209347178417</v>
      </c>
      <c r="G306" s="12">
        <f>+'Skatt 2023'!J306</f>
        <v>2645</v>
      </c>
      <c r="H306" s="12">
        <f t="shared" si="14"/>
        <v>30342.612229557057</v>
      </c>
      <c r="I306" s="26">
        <f t="shared" si="15"/>
        <v>0.79648237871265448</v>
      </c>
    </row>
    <row r="307" spans="1:9" x14ac:dyDescent="0.35">
      <c r="A307" s="10">
        <v>5037</v>
      </c>
      <c r="B307" s="11" t="s">
        <v>315</v>
      </c>
      <c r="C307" s="12">
        <f>+$C$3*'Skatt 2023'!L307*'Skatt 2023'!J307/1000</f>
        <v>622950.73618785129</v>
      </c>
      <c r="D307" s="12">
        <f>+'Skatt 2023'!G307</f>
        <v>0</v>
      </c>
      <c r="E307" s="12">
        <f>+$E$3*'Skatt 2023'!N307*'Skatt 2023'!J307/1000</f>
        <v>19818.75</v>
      </c>
      <c r="F307" s="13">
        <f t="shared" si="13"/>
        <v>642769.48618785129</v>
      </c>
      <c r="G307" s="12">
        <f>+'Skatt 2023'!J307</f>
        <v>20344</v>
      </c>
      <c r="H307" s="12">
        <f t="shared" si="14"/>
        <v>31595.0396277945</v>
      </c>
      <c r="I307" s="26">
        <f t="shared" si="15"/>
        <v>0.82935813594035124</v>
      </c>
    </row>
    <row r="308" spans="1:9" x14ac:dyDescent="0.35">
      <c r="A308" s="10">
        <v>5038</v>
      </c>
      <c r="B308" s="11" t="s">
        <v>316</v>
      </c>
      <c r="C308" s="12">
        <f>+$C$3*'Skatt 2023'!L308*'Skatt 2023'!J308/1000</f>
        <v>418927.890361764</v>
      </c>
      <c r="D308" s="12">
        <f>+'Skatt 2023'!G308</f>
        <v>0</v>
      </c>
      <c r="E308" s="12">
        <f>+$E$3*'Skatt 2023'!N308*'Skatt 2023'!J308/1000</f>
        <v>13934.25</v>
      </c>
      <c r="F308" s="13">
        <f t="shared" si="13"/>
        <v>432862.140361764</v>
      </c>
      <c r="G308" s="12">
        <f>+'Skatt 2023'!J308</f>
        <v>15002</v>
      </c>
      <c r="H308" s="12">
        <f t="shared" si="14"/>
        <v>28853.628873601119</v>
      </c>
      <c r="I308" s="26">
        <f t="shared" si="15"/>
        <v>0.75739711485194805</v>
      </c>
    </row>
    <row r="309" spans="1:9" x14ac:dyDescent="0.35">
      <c r="A309" s="10">
        <v>5041</v>
      </c>
      <c r="B309" s="11" t="s">
        <v>317</v>
      </c>
      <c r="C309" s="12">
        <f>+$C$3*'Skatt 2023'!L309*'Skatt 2023'!J309/1000</f>
        <v>57745.808543136103</v>
      </c>
      <c r="D309" s="12">
        <f>+'Skatt 2023'!G309</f>
        <v>1096.502</v>
      </c>
      <c r="E309" s="12">
        <f>+$E$3*'Skatt 2023'!N309*'Skatt 2023'!J309/1000</f>
        <v>2297.25</v>
      </c>
      <c r="F309" s="13">
        <f t="shared" si="13"/>
        <v>61139.560543136104</v>
      </c>
      <c r="G309" s="12">
        <f>+'Skatt 2023'!J309</f>
        <v>2021</v>
      </c>
      <c r="H309" s="12">
        <f t="shared" si="14"/>
        <v>29709.578695267741</v>
      </c>
      <c r="I309" s="26">
        <f t="shared" si="15"/>
        <v>0.77986548194117333</v>
      </c>
    </row>
    <row r="310" spans="1:9" x14ac:dyDescent="0.35">
      <c r="A310" s="10">
        <v>5042</v>
      </c>
      <c r="B310" s="11" t="s">
        <v>318</v>
      </c>
      <c r="C310" s="12">
        <f>+$C$3*'Skatt 2023'!L310*'Skatt 2023'!J310/1000</f>
        <v>37068.491119052094</v>
      </c>
      <c r="D310" s="12">
        <f>+'Skatt 2023'!G310</f>
        <v>1856.5139999999999</v>
      </c>
      <c r="E310" s="12">
        <f>+$E$3*'Skatt 2023'!N310*'Skatt 2023'!J310/1000</f>
        <v>1832.25</v>
      </c>
      <c r="F310" s="13">
        <f t="shared" si="13"/>
        <v>40757.255119052097</v>
      </c>
      <c r="G310" s="12">
        <f>+'Skatt 2023'!J310</f>
        <v>1295</v>
      </c>
      <c r="H310" s="12">
        <f t="shared" si="14"/>
        <v>30039.182331314361</v>
      </c>
      <c r="I310" s="26">
        <f t="shared" si="15"/>
        <v>0.78851745580830879</v>
      </c>
    </row>
    <row r="311" spans="1:9" x14ac:dyDescent="0.35">
      <c r="A311" s="10">
        <v>5043</v>
      </c>
      <c r="B311" s="11" t="s">
        <v>319</v>
      </c>
      <c r="C311" s="12">
        <f>+$C$3*'Skatt 2023'!L311*'Skatt 2023'!J311/1000</f>
        <v>11100.434815383334</v>
      </c>
      <c r="D311" s="12">
        <f>+'Skatt 2023'!G311</f>
        <v>3245.4180000000001</v>
      </c>
      <c r="E311" s="12">
        <f>+$E$3*'Skatt 2023'!N311*'Skatt 2023'!J311/1000</f>
        <v>330.74999999999994</v>
      </c>
      <c r="F311" s="13">
        <f t="shared" si="13"/>
        <v>14676.602815383334</v>
      </c>
      <c r="G311" s="12">
        <f>+'Skatt 2023'!J311</f>
        <v>429</v>
      </c>
      <c r="H311" s="12">
        <f t="shared" si="14"/>
        <v>26646.118450777001</v>
      </c>
      <c r="I311" s="26">
        <f t="shared" si="15"/>
        <v>0.69945078052509635</v>
      </c>
    </row>
    <row r="312" spans="1:9" x14ac:dyDescent="0.35">
      <c r="A312" s="10">
        <v>5044</v>
      </c>
      <c r="B312" s="11" t="s">
        <v>320</v>
      </c>
      <c r="C312" s="12">
        <f>+$C$3*'Skatt 2023'!L312*'Skatt 2023'!J312/1000</f>
        <v>23824.237030429569</v>
      </c>
      <c r="D312" s="12">
        <f>+'Skatt 2023'!G312</f>
        <v>9535.0859999999993</v>
      </c>
      <c r="E312" s="12">
        <f>+$E$3*'Skatt 2023'!N312*'Skatt 2023'!J312/1000</f>
        <v>1077.75</v>
      </c>
      <c r="F312" s="13">
        <f t="shared" si="13"/>
        <v>34437.073030429572</v>
      </c>
      <c r="G312" s="12">
        <f>+'Skatt 2023'!J312</f>
        <v>814</v>
      </c>
      <c r="H312" s="12">
        <f t="shared" si="14"/>
        <v>30592.121659004384</v>
      </c>
      <c r="I312" s="26">
        <f t="shared" si="15"/>
        <v>0.80303190920046996</v>
      </c>
    </row>
    <row r="313" spans="1:9" x14ac:dyDescent="0.35">
      <c r="A313" s="10">
        <v>5045</v>
      </c>
      <c r="B313" s="11" t="s">
        <v>321</v>
      </c>
      <c r="C313" s="12">
        <f>+$C$3*'Skatt 2023'!L313*'Skatt 2023'!J313/1000</f>
        <v>64591.67890908604</v>
      </c>
      <c r="D313" s="12">
        <f>+'Skatt 2023'!G313</f>
        <v>4801.2910000000002</v>
      </c>
      <c r="E313" s="12">
        <f>+$E$3*'Skatt 2023'!N313*'Skatt 2023'!J313/1000</f>
        <v>1874.2500000000002</v>
      </c>
      <c r="F313" s="13">
        <f t="shared" si="13"/>
        <v>71267.219909086038</v>
      </c>
      <c r="G313" s="12">
        <f>+'Skatt 2023'!J313</f>
        <v>2296</v>
      </c>
      <c r="H313" s="12">
        <f t="shared" si="14"/>
        <v>28948.575308835385</v>
      </c>
      <c r="I313" s="26">
        <f t="shared" si="15"/>
        <v>0.75988942375447588</v>
      </c>
    </row>
    <row r="314" spans="1:9" x14ac:dyDescent="0.35">
      <c r="A314" s="10">
        <v>5046</v>
      </c>
      <c r="B314" s="11" t="s">
        <v>322</v>
      </c>
      <c r="C314" s="12">
        <f>+$C$3*'Skatt 2023'!L314*'Skatt 2023'!J314/1000</f>
        <v>31440.938431475774</v>
      </c>
      <c r="D314" s="12">
        <f>+'Skatt 2023'!G314</f>
        <v>0</v>
      </c>
      <c r="E314" s="12">
        <f>+$E$3*'Skatt 2023'!N314*'Skatt 2023'!J314/1000</f>
        <v>776.25000000000011</v>
      </c>
      <c r="F314" s="13">
        <f t="shared" si="13"/>
        <v>32217.188431475774</v>
      </c>
      <c r="G314" s="12">
        <f>+'Skatt 2023'!J314</f>
        <v>1216</v>
      </c>
      <c r="H314" s="12">
        <f t="shared" si="14"/>
        <v>26494.398381147839</v>
      </c>
      <c r="I314" s="26">
        <f t="shared" si="15"/>
        <v>0.69546818466148219</v>
      </c>
    </row>
    <row r="315" spans="1:9" x14ac:dyDescent="0.35">
      <c r="A315" s="10">
        <v>5047</v>
      </c>
      <c r="B315" s="11" t="s">
        <v>323</v>
      </c>
      <c r="C315" s="12">
        <f>+$C$3*'Skatt 2023'!L315*'Skatt 2023'!J315/1000</f>
        <v>113264.15625030651</v>
      </c>
      <c r="D315" s="12">
        <f>+'Skatt 2023'!G315</f>
        <v>101.992</v>
      </c>
      <c r="E315" s="12">
        <f>+$E$3*'Skatt 2023'!N315*'Skatt 2023'!J315/1000</f>
        <v>3734.25</v>
      </c>
      <c r="F315" s="13">
        <f t="shared" si="13"/>
        <v>117100.39825030651</v>
      </c>
      <c r="G315" s="12">
        <f>+'Skatt 2023'!J315</f>
        <v>3873</v>
      </c>
      <c r="H315" s="12">
        <f t="shared" si="14"/>
        <v>30208.72869876233</v>
      </c>
      <c r="I315" s="26">
        <f t="shared" si="15"/>
        <v>0.79296798541417779</v>
      </c>
    </row>
    <row r="316" spans="1:9" x14ac:dyDescent="0.35">
      <c r="A316" s="10">
        <v>5049</v>
      </c>
      <c r="B316" s="11" t="s">
        <v>324</v>
      </c>
      <c r="C316" s="12">
        <f>+$C$3*'Skatt 2023'!L316*'Skatt 2023'!J316/1000</f>
        <v>38710.979318223261</v>
      </c>
      <c r="D316" s="12">
        <f>+'Skatt 2023'!G316</f>
        <v>0</v>
      </c>
      <c r="E316" s="12">
        <f>+$E$3*'Skatt 2023'!N316*'Skatt 2023'!J316/1000</f>
        <v>3110.25</v>
      </c>
      <c r="F316" s="13">
        <f t="shared" si="13"/>
        <v>41821.229318223261</v>
      </c>
      <c r="G316" s="12">
        <f>+'Skatt 2023'!J316</f>
        <v>1108</v>
      </c>
      <c r="H316" s="12">
        <f t="shared" si="14"/>
        <v>37744.791803450593</v>
      </c>
      <c r="I316" s="26">
        <f t="shared" si="15"/>
        <v>0.99078686212591449</v>
      </c>
    </row>
    <row r="317" spans="1:9" x14ac:dyDescent="0.35">
      <c r="A317" s="10">
        <v>5052</v>
      </c>
      <c r="B317" s="11" t="s">
        <v>325</v>
      </c>
      <c r="C317" s="12">
        <f>+$C$3*'Skatt 2023'!L317*'Skatt 2023'!J317/1000</f>
        <v>15573.532506191237</v>
      </c>
      <c r="D317" s="12">
        <f>+'Skatt 2023'!G317</f>
        <v>0</v>
      </c>
      <c r="E317" s="12">
        <f>+$E$3*'Skatt 2023'!N317*'Skatt 2023'!J317/1000</f>
        <v>728.24999999999989</v>
      </c>
      <c r="F317" s="13">
        <f t="shared" si="13"/>
        <v>16301.782506191237</v>
      </c>
      <c r="G317" s="12">
        <f>+'Skatt 2023'!J317</f>
        <v>582</v>
      </c>
      <c r="H317" s="12">
        <f t="shared" si="14"/>
        <v>28009.935577648172</v>
      </c>
      <c r="I317" s="26">
        <f t="shared" si="15"/>
        <v>0.73525047704170921</v>
      </c>
    </row>
    <row r="318" spans="1:9" x14ac:dyDescent="0.35">
      <c r="A318" s="10">
        <v>5053</v>
      </c>
      <c r="B318" s="11" t="s">
        <v>326</v>
      </c>
      <c r="C318" s="12">
        <f>+$C$3*'Skatt 2023'!L318*'Skatt 2023'!J318/1000</f>
        <v>205905.51235289336</v>
      </c>
      <c r="D318" s="12">
        <f>+'Skatt 2023'!G318</f>
        <v>842.88599999999997</v>
      </c>
      <c r="E318" s="12">
        <f>+$E$3*'Skatt 2023'!N318*'Skatt 2023'!J318/1000</f>
        <v>8752.5</v>
      </c>
      <c r="F318" s="13">
        <f t="shared" si="13"/>
        <v>215500.89835289336</v>
      </c>
      <c r="G318" s="12">
        <f>+'Skatt 2023'!J318</f>
        <v>6841</v>
      </c>
      <c r="H318" s="12">
        <f t="shared" si="14"/>
        <v>31378.162893274864</v>
      </c>
      <c r="I318" s="26">
        <f t="shared" si="15"/>
        <v>0.82366520165734425</v>
      </c>
    </row>
    <row r="319" spans="1:9" x14ac:dyDescent="0.35">
      <c r="A319" s="10">
        <v>5054</v>
      </c>
      <c r="B319" s="11" t="s">
        <v>327</v>
      </c>
      <c r="C319" s="12">
        <f>+$C$3*'Skatt 2023'!L319*'Skatt 2023'!J319/1000</f>
        <v>276997.52443162288</v>
      </c>
      <c r="D319" s="12">
        <f>+'Skatt 2023'!G319</f>
        <v>667.20500000000004</v>
      </c>
      <c r="E319" s="12">
        <f>+$E$3*'Skatt 2023'!N319*'Skatt 2023'!J319/1000</f>
        <v>9876.7500000000018</v>
      </c>
      <c r="F319" s="13">
        <f t="shared" si="13"/>
        <v>287541.47943162289</v>
      </c>
      <c r="G319" s="12">
        <f>+'Skatt 2023'!J319</f>
        <v>9977</v>
      </c>
      <c r="H319" s="12">
        <f t="shared" si="14"/>
        <v>28753.560632617307</v>
      </c>
      <c r="I319" s="26">
        <f t="shared" si="15"/>
        <v>0.75477036043774703</v>
      </c>
    </row>
    <row r="320" spans="1:9" x14ac:dyDescent="0.35">
      <c r="A320" s="10">
        <v>5055</v>
      </c>
      <c r="B320" s="11" t="s">
        <v>328</v>
      </c>
      <c r="C320" s="12">
        <f>+$C$3*'Skatt 2023'!L320*'Skatt 2023'!J320/1000</f>
        <v>178971.78119950593</v>
      </c>
      <c r="D320" s="12">
        <f>+'Skatt 2023'!G320</f>
        <v>2025.6610000000001</v>
      </c>
      <c r="E320" s="12">
        <f>+$E$3*'Skatt 2023'!N320*'Skatt 2023'!J320/1000</f>
        <v>11295.75</v>
      </c>
      <c r="F320" s="13">
        <f t="shared" si="13"/>
        <v>192293.19219950592</v>
      </c>
      <c r="G320" s="12">
        <f>+'Skatt 2023'!J320</f>
        <v>5880</v>
      </c>
      <c r="H320" s="12">
        <f t="shared" si="14"/>
        <v>32358.423673385361</v>
      </c>
      <c r="I320" s="26">
        <f t="shared" si="15"/>
        <v>0.84939668555181869</v>
      </c>
    </row>
    <row r="321" spans="1:9" x14ac:dyDescent="0.35">
      <c r="A321" s="10">
        <v>5056</v>
      </c>
      <c r="B321" s="11" t="s">
        <v>329</v>
      </c>
      <c r="C321" s="12">
        <f>+$C$3*'Skatt 2023'!L321*'Skatt 2023'!J321/1000</f>
        <v>166887.559492659</v>
      </c>
      <c r="D321" s="12">
        <f>+'Skatt 2023'!G321</f>
        <v>0</v>
      </c>
      <c r="E321" s="12">
        <f>+$E$3*'Skatt 2023'!N321*'Skatt 2023'!J321/1000</f>
        <v>7770</v>
      </c>
      <c r="F321" s="13">
        <f t="shared" si="13"/>
        <v>174657.559492659</v>
      </c>
      <c r="G321" s="12">
        <f>+'Skatt 2023'!J321</f>
        <v>5281</v>
      </c>
      <c r="H321" s="12">
        <f t="shared" si="14"/>
        <v>33072.819445684341</v>
      </c>
      <c r="I321" s="26">
        <f t="shared" si="15"/>
        <v>0.8681493110594104</v>
      </c>
    </row>
    <row r="322" spans="1:9" x14ac:dyDescent="0.35">
      <c r="A322" s="10">
        <v>5057</v>
      </c>
      <c r="B322" s="11" t="s">
        <v>330</v>
      </c>
      <c r="C322" s="12">
        <f>+$C$3*'Skatt 2023'!L322*'Skatt 2023'!J322/1000</f>
        <v>328765.20438752341</v>
      </c>
      <c r="D322" s="12">
        <f>+'Skatt 2023'!G322</f>
        <v>0</v>
      </c>
      <c r="E322" s="12">
        <f>+$E$3*'Skatt 2023'!N322*'Skatt 2023'!J322/1000</f>
        <v>13198.500000000002</v>
      </c>
      <c r="F322" s="13">
        <f t="shared" si="13"/>
        <v>341963.70438752341</v>
      </c>
      <c r="G322" s="12">
        <f>+'Skatt 2023'!J322</f>
        <v>10472</v>
      </c>
      <c r="H322" s="12">
        <f t="shared" si="14"/>
        <v>32655.05198505762</v>
      </c>
      <c r="I322" s="26">
        <f t="shared" si="15"/>
        <v>0.8571830693175545</v>
      </c>
    </row>
    <row r="323" spans="1:9" x14ac:dyDescent="0.35">
      <c r="A323" s="10">
        <v>5058</v>
      </c>
      <c r="B323" s="11" t="s">
        <v>331</v>
      </c>
      <c r="C323" s="12">
        <f>+$C$3*'Skatt 2023'!L323*'Skatt 2023'!J323/1000</f>
        <v>128276.80692000908</v>
      </c>
      <c r="D323" s="12">
        <f>+'Skatt 2023'!G323</f>
        <v>618.28800000000001</v>
      </c>
      <c r="E323" s="12">
        <f>+$E$3*'Skatt 2023'!N323*'Skatt 2023'!J323/1000</f>
        <v>8907.75</v>
      </c>
      <c r="F323" s="13">
        <f t="shared" si="13"/>
        <v>137802.84492000908</v>
      </c>
      <c r="G323" s="12">
        <f>+'Skatt 2023'!J323</f>
        <v>4252</v>
      </c>
      <c r="H323" s="12">
        <f t="shared" si="14"/>
        <v>32263.536434621139</v>
      </c>
      <c r="I323" s="26">
        <f t="shared" si="15"/>
        <v>0.84690593053479402</v>
      </c>
    </row>
    <row r="324" spans="1:9" x14ac:dyDescent="0.35">
      <c r="A324" s="10">
        <v>5059</v>
      </c>
      <c r="B324" s="11" t="s">
        <v>332</v>
      </c>
      <c r="C324" s="12">
        <f>+$C$3*'Skatt 2023'!L324*'Skatt 2023'!J324/1000</f>
        <v>553968.65596553718</v>
      </c>
      <c r="D324" s="12">
        <f>+'Skatt 2023'!G324</f>
        <v>2666.73</v>
      </c>
      <c r="E324" s="12">
        <f>+$E$3*'Skatt 2023'!N324*'Skatt 2023'!J324/1000</f>
        <v>21618.75</v>
      </c>
      <c r="F324" s="13">
        <f t="shared" si="13"/>
        <v>578254.13596553716</v>
      </c>
      <c r="G324" s="12">
        <f>+'Skatt 2023'!J324</f>
        <v>18690</v>
      </c>
      <c r="H324" s="12">
        <f t="shared" si="14"/>
        <v>30796.543925389899</v>
      </c>
      <c r="I324" s="26">
        <f t="shared" si="15"/>
        <v>0.80839791828896768</v>
      </c>
    </row>
    <row r="325" spans="1:9" x14ac:dyDescent="0.35">
      <c r="A325" s="10">
        <v>5060</v>
      </c>
      <c r="B325" s="11" t="s">
        <v>333</v>
      </c>
      <c r="C325" s="12">
        <f>+$C$3*'Skatt 2023'!L325*'Skatt 2023'!J325/1000</f>
        <v>316665.127543337</v>
      </c>
      <c r="D325" s="12">
        <f>+'Skatt 2023'!G325</f>
        <v>0</v>
      </c>
      <c r="E325" s="12">
        <f>+$E$3*'Skatt 2023'!N325*'Skatt 2023'!J325/1000</f>
        <v>39897</v>
      </c>
      <c r="F325" s="13">
        <f t="shared" si="13"/>
        <v>356562.127543337</v>
      </c>
      <c r="G325" s="12">
        <f>+'Skatt 2023'!J325</f>
        <v>9890</v>
      </c>
      <c r="H325" s="12">
        <f t="shared" si="14"/>
        <v>36052.793482642766</v>
      </c>
      <c r="I325" s="26">
        <f t="shared" si="15"/>
        <v>0.94637253032286428</v>
      </c>
    </row>
    <row r="326" spans="1:9" x14ac:dyDescent="0.35">
      <c r="A326" s="10">
        <v>5061</v>
      </c>
      <c r="B326" s="11" t="s">
        <v>334</v>
      </c>
      <c r="C326" s="12">
        <f>+$C$3*'Skatt 2023'!L326*'Skatt 2023'!J326/1000</f>
        <v>53931.790498973467</v>
      </c>
      <c r="D326" s="12">
        <f>+'Skatt 2023'!G326</f>
        <v>3662.3069999999998</v>
      </c>
      <c r="E326" s="12">
        <f>+$E$3*'Skatt 2023'!N326*'Skatt 2023'!J326/1000</f>
        <v>2270.2500000000005</v>
      </c>
      <c r="F326" s="13">
        <f t="shared" si="13"/>
        <v>59864.347498973468</v>
      </c>
      <c r="G326" s="12">
        <f>+'Skatt 2023'!J326</f>
        <v>1957</v>
      </c>
      <c r="H326" s="12">
        <f t="shared" si="14"/>
        <v>28718.467296358438</v>
      </c>
      <c r="I326" s="26">
        <f t="shared" si="15"/>
        <v>0.7538491733056385</v>
      </c>
    </row>
    <row r="327" spans="1:9" x14ac:dyDescent="0.35">
      <c r="A327" s="10">
        <v>5501</v>
      </c>
      <c r="B327" s="11" t="s">
        <v>335</v>
      </c>
      <c r="C327" s="12">
        <f>+$C$3*'Skatt 2023'!L327*'Skatt 2023'!J327/1000</f>
        <v>2806591.9520594897</v>
      </c>
      <c r="D327" s="12">
        <f>+'Skatt 2023'!G327</f>
        <v>0</v>
      </c>
      <c r="E327" s="12">
        <f>+$E$3*'Skatt 2023'!N327*'Skatt 2023'!J327/1000</f>
        <v>147726</v>
      </c>
      <c r="F327" s="13">
        <f t="shared" si="13"/>
        <v>2954317.9520594897</v>
      </c>
      <c r="G327" s="12">
        <f>+'Skatt 2023'!J327</f>
        <v>77992</v>
      </c>
      <c r="H327" s="12">
        <f t="shared" si="14"/>
        <v>37879.756283458431</v>
      </c>
      <c r="I327" s="26">
        <f t="shared" si="15"/>
        <v>0.99432962994251151</v>
      </c>
    </row>
    <row r="328" spans="1:9" x14ac:dyDescent="0.35">
      <c r="A328" s="10">
        <v>5503</v>
      </c>
      <c r="B328" s="11" t="s">
        <v>336</v>
      </c>
      <c r="C328" s="12">
        <f>+$C$3*'Skatt 2023'!L328*'Skatt 2023'!J328/1000</f>
        <v>824608.57831129665</v>
      </c>
      <c r="D328" s="12">
        <f>+'Skatt 2023'!G328</f>
        <v>3.597</v>
      </c>
      <c r="E328" s="12">
        <f>+$E$3*'Skatt 2023'!N328*'Skatt 2023'!J328/1000</f>
        <v>36297.75</v>
      </c>
      <c r="F328" s="13">
        <f t="shared" si="13"/>
        <v>860909.9253112966</v>
      </c>
      <c r="G328" s="12">
        <f>+'Skatt 2023'!J328</f>
        <v>24903</v>
      </c>
      <c r="H328" s="12">
        <f t="shared" si="14"/>
        <v>34570.386231028257</v>
      </c>
      <c r="I328" s="26">
        <f t="shared" si="15"/>
        <v>0.90745988677542877</v>
      </c>
    </row>
    <row r="329" spans="1:9" x14ac:dyDescent="0.35">
      <c r="A329" s="10">
        <v>5510</v>
      </c>
      <c r="B329" s="11" t="s">
        <v>341</v>
      </c>
      <c r="C329" s="12">
        <f>+$C$3*'Skatt 2023'!L329*'Skatt 2023'!J329/1000</f>
        <v>80153.825077886155</v>
      </c>
      <c r="D329" s="12">
        <f>+'Skatt 2023'!G329</f>
        <v>0</v>
      </c>
      <c r="E329" s="12">
        <f>+$E$3*'Skatt 2023'!N329*'Skatt 2023'!J329/1000</f>
        <v>1704.0000000000002</v>
      </c>
      <c r="F329" s="13">
        <f t="shared" si="13"/>
        <v>81857.825077886155</v>
      </c>
      <c r="G329" s="12">
        <f>+'Skatt 2023'!J329</f>
        <v>2866</v>
      </c>
      <c r="H329" s="12">
        <f t="shared" si="14"/>
        <v>28561.697514963766</v>
      </c>
      <c r="I329" s="26">
        <f t="shared" si="15"/>
        <v>0.74973402437083914</v>
      </c>
    </row>
    <row r="330" spans="1:9" x14ac:dyDescent="0.35">
      <c r="A330" s="10">
        <v>5512</v>
      </c>
      <c r="B330" s="11" t="s">
        <v>342</v>
      </c>
      <c r="C330" s="12">
        <f>+$C$3*'Skatt 2023'!L330*'Skatt 2023'!J330/1000</f>
        <v>134855.1384175182</v>
      </c>
      <c r="D330" s="12">
        <f>+'Skatt 2023'!G330</f>
        <v>99.033000000000001</v>
      </c>
      <c r="E330" s="12">
        <f>+$E$3*'Skatt 2023'!N330*'Skatt 2023'!J330/1000</f>
        <v>4226.25</v>
      </c>
      <c r="F330" s="13">
        <f t="shared" si="13"/>
        <v>139180.4214175182</v>
      </c>
      <c r="G330" s="12">
        <f>+'Skatt 2023'!J330</f>
        <v>4206</v>
      </c>
      <c r="H330" s="12">
        <f t="shared" si="14"/>
        <v>33067.377179628675</v>
      </c>
      <c r="I330" s="26">
        <f t="shared" si="15"/>
        <v>0.86800645358290807</v>
      </c>
    </row>
    <row r="331" spans="1:9" x14ac:dyDescent="0.35">
      <c r="A331" s="10">
        <v>5514</v>
      </c>
      <c r="B331" s="11" t="s">
        <v>343</v>
      </c>
      <c r="C331" s="12">
        <f>+$C$3*'Skatt 2023'!L331*'Skatt 2023'!J331/1000</f>
        <v>39464.395031082153</v>
      </c>
      <c r="D331" s="12">
        <f>+'Skatt 2023'!G331</f>
        <v>0</v>
      </c>
      <c r="E331" s="12">
        <f>+$E$3*'Skatt 2023'!N331*'Skatt 2023'!J331/1000</f>
        <v>6157.5</v>
      </c>
      <c r="F331" s="13">
        <f t="shared" ref="F331:F365" si="16">+C331+D331+E331</f>
        <v>45621.895031082153</v>
      </c>
      <c r="G331" s="12">
        <f>+'Skatt 2023'!J331</f>
        <v>1279</v>
      </c>
      <c r="H331" s="12">
        <f t="shared" ref="H331:H365" si="17">+(C331+E331)*1000/G331</f>
        <v>35669.972659172912</v>
      </c>
      <c r="I331" s="26">
        <f t="shared" ref="I331:I365" si="18">+H331/H$367</f>
        <v>0.93632362491580146</v>
      </c>
    </row>
    <row r="332" spans="1:9" x14ac:dyDescent="0.35">
      <c r="A332" s="10">
        <v>5516</v>
      </c>
      <c r="B332" s="11" t="s">
        <v>344</v>
      </c>
      <c r="C332" s="12">
        <f>+$C$3*'Skatt 2023'!L332*'Skatt 2023'!J332/1000</f>
        <v>35814.804910906809</v>
      </c>
      <c r="D332" s="12">
        <f>+'Skatt 2023'!G332</f>
        <v>0</v>
      </c>
      <c r="E332" s="12">
        <f>+$E$3*'Skatt 2023'!N332*'Skatt 2023'!J332/1000</f>
        <v>4146</v>
      </c>
      <c r="F332" s="13">
        <f t="shared" si="16"/>
        <v>39960.804910906809</v>
      </c>
      <c r="G332" s="12">
        <f>+'Skatt 2023'!J332</f>
        <v>1079</v>
      </c>
      <c r="H332" s="12">
        <f t="shared" si="17"/>
        <v>37035.036988792221</v>
      </c>
      <c r="I332" s="26">
        <f t="shared" si="18"/>
        <v>0.97215606004450406</v>
      </c>
    </row>
    <row r="333" spans="1:9" x14ac:dyDescent="0.35">
      <c r="A333" s="10">
        <v>5518</v>
      </c>
      <c r="B333" s="11" t="s">
        <v>345</v>
      </c>
      <c r="C333" s="12">
        <f>+$C$3*'Skatt 2023'!L333*'Skatt 2023'!J333/1000</f>
        <v>23023.042605097398</v>
      </c>
      <c r="D333" s="12">
        <f>+'Skatt 2023'!G333</f>
        <v>0</v>
      </c>
      <c r="E333" s="12">
        <f>+$E$3*'Skatt 2023'!N333*'Skatt 2023'!J333/1000</f>
        <v>814.49999999999989</v>
      </c>
      <c r="F333" s="13">
        <f t="shared" si="16"/>
        <v>23837.542605097398</v>
      </c>
      <c r="G333" s="12">
        <f>+'Skatt 2023'!J333</f>
        <v>983</v>
      </c>
      <c r="H333" s="12">
        <f t="shared" si="17"/>
        <v>24249.789018410374</v>
      </c>
      <c r="I333" s="26">
        <f t="shared" si="18"/>
        <v>0.63654801684638795</v>
      </c>
    </row>
    <row r="334" spans="1:9" x14ac:dyDescent="0.35">
      <c r="A334" s="10">
        <v>5520</v>
      </c>
      <c r="B334" s="11" t="s">
        <v>346</v>
      </c>
      <c r="C334" s="12">
        <f>+$C$3*'Skatt 2023'!L334*'Skatt 2023'!J334/1000</f>
        <v>139162.48294072197</v>
      </c>
      <c r="D334" s="12">
        <f>+'Skatt 2023'!G334</f>
        <v>12355.178</v>
      </c>
      <c r="E334" s="12">
        <f>+$E$3*'Skatt 2023'!N334*'Skatt 2023'!J334/1000</f>
        <v>2571.75</v>
      </c>
      <c r="F334" s="13">
        <f t="shared" si="16"/>
        <v>154089.41094072198</v>
      </c>
      <c r="G334" s="12">
        <f>+'Skatt 2023'!J334</f>
        <v>3949</v>
      </c>
      <c r="H334" s="12">
        <f t="shared" si="17"/>
        <v>35891.170661109638</v>
      </c>
      <c r="I334" s="26">
        <f t="shared" si="18"/>
        <v>0.94212999087454485</v>
      </c>
    </row>
    <row r="335" spans="1:9" x14ac:dyDescent="0.35">
      <c r="A335" s="10">
        <v>5522</v>
      </c>
      <c r="B335" s="11" t="s">
        <v>347</v>
      </c>
      <c r="C335" s="12">
        <f>+$C$3*'Skatt 2023'!L335*'Skatt 2023'!J335/1000</f>
        <v>61882.334852693573</v>
      </c>
      <c r="D335" s="12">
        <f>+'Skatt 2023'!G335</f>
        <v>0</v>
      </c>
      <c r="E335" s="12">
        <f>+$E$3*'Skatt 2023'!N335*'Skatt 2023'!J335/1000</f>
        <v>2793.75</v>
      </c>
      <c r="F335" s="13">
        <f t="shared" si="16"/>
        <v>64676.084852693573</v>
      </c>
      <c r="G335" s="12">
        <f>+'Skatt 2023'!J335</f>
        <v>2048</v>
      </c>
      <c r="H335" s="12">
        <f t="shared" si="17"/>
        <v>31580.119556979284</v>
      </c>
      <c r="I335" s="26">
        <f t="shared" si="18"/>
        <v>0.82896648958493668</v>
      </c>
    </row>
    <row r="336" spans="1:9" x14ac:dyDescent="0.35">
      <c r="A336" s="10">
        <v>5524</v>
      </c>
      <c r="B336" s="11" t="s">
        <v>348</v>
      </c>
      <c r="C336" s="12">
        <f>+$C$3*'Skatt 2023'!L336*'Skatt 2023'!J336/1000</f>
        <v>224515.86395198369</v>
      </c>
      <c r="D336" s="12">
        <f>+'Skatt 2023'!G336</f>
        <v>4424.1450000000004</v>
      </c>
      <c r="E336" s="12">
        <f>+$E$3*'Skatt 2023'!N336*'Skatt 2023'!J336/1000</f>
        <v>7582.5</v>
      </c>
      <c r="F336" s="13">
        <f t="shared" si="16"/>
        <v>236522.50895198368</v>
      </c>
      <c r="G336" s="12">
        <f>+'Skatt 2023'!J336</f>
        <v>6782</v>
      </c>
      <c r="H336" s="12">
        <f t="shared" si="17"/>
        <v>34222.701850779078</v>
      </c>
      <c r="I336" s="26">
        <f t="shared" si="18"/>
        <v>0.89833330004232126</v>
      </c>
    </row>
    <row r="337" spans="1:9" x14ac:dyDescent="0.35">
      <c r="A337" s="10">
        <v>5526</v>
      </c>
      <c r="B337" s="11" t="s">
        <v>349</v>
      </c>
      <c r="C337" s="12">
        <f>+$C$3*'Skatt 2023'!L337*'Skatt 2023'!J337/1000</f>
        <v>105457.10224791836</v>
      </c>
      <c r="D337" s="12">
        <f>+'Skatt 2023'!G337</f>
        <v>0</v>
      </c>
      <c r="E337" s="12">
        <f>+$E$3*'Skatt 2023'!N337*'Skatt 2023'!J337/1000</f>
        <v>4878</v>
      </c>
      <c r="F337" s="13">
        <f t="shared" si="16"/>
        <v>110335.10224791836</v>
      </c>
      <c r="G337" s="12">
        <f>+'Skatt 2023'!J337</f>
        <v>3428</v>
      </c>
      <c r="H337" s="12">
        <f t="shared" si="17"/>
        <v>32186.435894958679</v>
      </c>
      <c r="I337" s="26">
        <f t="shared" si="18"/>
        <v>0.84488206980830838</v>
      </c>
    </row>
    <row r="338" spans="1:9" x14ac:dyDescent="0.35">
      <c r="A338" s="10">
        <v>5528</v>
      </c>
      <c r="B338" s="11" t="s">
        <v>350</v>
      </c>
      <c r="C338" s="12">
        <f>+$C$3*'Skatt 2023'!L338*'Skatt 2023'!J338/1000</f>
        <v>29838.760858801408</v>
      </c>
      <c r="D338" s="12">
        <f>+'Skatt 2023'!G338</f>
        <v>0</v>
      </c>
      <c r="E338" s="12">
        <f>+$E$3*'Skatt 2023'!N338*'Skatt 2023'!J338/1000</f>
        <v>1043.25</v>
      </c>
      <c r="F338" s="13">
        <f t="shared" si="16"/>
        <v>30882.010858801408</v>
      </c>
      <c r="G338" s="12">
        <f>+'Skatt 2023'!J338</f>
        <v>1056</v>
      </c>
      <c r="H338" s="12">
        <f t="shared" si="17"/>
        <v>29244.328464774062</v>
      </c>
      <c r="I338" s="26">
        <f t="shared" si="18"/>
        <v>0.76765283500501913</v>
      </c>
    </row>
    <row r="339" spans="1:9" x14ac:dyDescent="0.35">
      <c r="A339" s="10">
        <v>5530</v>
      </c>
      <c r="B339" s="11" t="s">
        <v>351</v>
      </c>
      <c r="C339" s="12">
        <f>+$C$3*'Skatt 2023'!L339*'Skatt 2023'!J339/1000</f>
        <v>460581.41159665614</v>
      </c>
      <c r="D339" s="12">
        <f>+'Skatt 2023'!G339</f>
        <v>324.74200000000002</v>
      </c>
      <c r="E339" s="12">
        <f>+$E$3*'Skatt 2023'!N339*'Skatt 2023'!J339/1000</f>
        <v>23721.749999999996</v>
      </c>
      <c r="F339" s="13">
        <f t="shared" si="16"/>
        <v>484627.90359665616</v>
      </c>
      <c r="G339" s="12">
        <f>+'Skatt 2023'!J339</f>
        <v>14851</v>
      </c>
      <c r="H339" s="12">
        <f t="shared" si="17"/>
        <v>32610.811500683871</v>
      </c>
      <c r="I339" s="26">
        <f t="shared" si="18"/>
        <v>0.85602177292148884</v>
      </c>
    </row>
    <row r="340" spans="1:9" x14ac:dyDescent="0.35">
      <c r="A340" s="10">
        <v>5532</v>
      </c>
      <c r="B340" s="11" t="s">
        <v>352</v>
      </c>
      <c r="C340" s="12">
        <f>+$C$3*'Skatt 2023'!L340*'Skatt 2023'!J340/1000</f>
        <v>159129.85440017964</v>
      </c>
      <c r="D340" s="12">
        <f>+'Skatt 2023'!G340</f>
        <v>0</v>
      </c>
      <c r="E340" s="12">
        <f>+$E$3*'Skatt 2023'!N340*'Skatt 2023'!J340/1000</f>
        <v>4922.25</v>
      </c>
      <c r="F340" s="13">
        <f t="shared" si="16"/>
        <v>164052.10440017964</v>
      </c>
      <c r="G340" s="12">
        <f>+'Skatt 2023'!J340</f>
        <v>5517</v>
      </c>
      <c r="H340" s="12">
        <f t="shared" si="17"/>
        <v>29735.744861370247</v>
      </c>
      <c r="I340" s="26">
        <f t="shared" si="18"/>
        <v>0.78055233414959369</v>
      </c>
    </row>
    <row r="341" spans="1:9" x14ac:dyDescent="0.35">
      <c r="A341" s="10">
        <v>5534</v>
      </c>
      <c r="B341" s="11" t="s">
        <v>353</v>
      </c>
      <c r="C341" s="12">
        <f>+$C$3*'Skatt 2023'!L341*'Skatt 2023'!J341/1000</f>
        <v>73100.692465028784</v>
      </c>
      <c r="D341" s="12">
        <f>+'Skatt 2023'!G341</f>
        <v>0</v>
      </c>
      <c r="E341" s="12">
        <f>+$E$3*'Skatt 2023'!N341*'Skatt 2023'!J341/1000</f>
        <v>3401.9999999999995</v>
      </c>
      <c r="F341" s="13">
        <f t="shared" si="16"/>
        <v>76502.692465028784</v>
      </c>
      <c r="G341" s="12">
        <f>+'Skatt 2023'!J341</f>
        <v>2171</v>
      </c>
      <c r="H341" s="12">
        <f t="shared" si="17"/>
        <v>35238.458067723986</v>
      </c>
      <c r="I341" s="26">
        <f t="shared" si="18"/>
        <v>0.9249965260606916</v>
      </c>
    </row>
    <row r="342" spans="1:9" x14ac:dyDescent="0.35">
      <c r="A342" s="10">
        <v>5536</v>
      </c>
      <c r="B342" s="11" t="s">
        <v>354</v>
      </c>
      <c r="C342" s="12">
        <f>+$C$3*'Skatt 2023'!L342*'Skatt 2023'!J342/1000</f>
        <v>76986.969550807538</v>
      </c>
      <c r="D342" s="12">
        <f>+'Skatt 2023'!G342</f>
        <v>0</v>
      </c>
      <c r="E342" s="12">
        <f>+$E$3*'Skatt 2023'!N342*'Skatt 2023'!J342/1000</f>
        <v>3235.5000000000005</v>
      </c>
      <c r="F342" s="13">
        <f t="shared" si="16"/>
        <v>80222.469550807538</v>
      </c>
      <c r="G342" s="12">
        <f>+'Skatt 2023'!J342</f>
        <v>2714</v>
      </c>
      <c r="H342" s="12">
        <f t="shared" si="17"/>
        <v>29558.758124836968</v>
      </c>
      <c r="I342" s="26">
        <f t="shared" si="18"/>
        <v>0.77590649759972341</v>
      </c>
    </row>
    <row r="343" spans="1:9" x14ac:dyDescent="0.35">
      <c r="A343" s="10">
        <v>5538</v>
      </c>
      <c r="B343" s="11" t="s">
        <v>355</v>
      </c>
      <c r="C343" s="12">
        <f>+$C$3*'Skatt 2023'!L343*'Skatt 2023'!J343/1000</f>
        <v>51920.454686674697</v>
      </c>
      <c r="D343" s="12">
        <f>+'Skatt 2023'!G343</f>
        <v>4240.2250000000004</v>
      </c>
      <c r="E343" s="12">
        <f>+$E$3*'Skatt 2023'!N343*'Skatt 2023'!J343/1000</f>
        <v>1750.5</v>
      </c>
      <c r="F343" s="13">
        <f t="shared" si="16"/>
        <v>57911.179686674695</v>
      </c>
      <c r="G343" s="12">
        <f>+'Skatt 2023'!J343</f>
        <v>1836</v>
      </c>
      <c r="H343" s="12">
        <f t="shared" si="17"/>
        <v>29232.546125639816</v>
      </c>
      <c r="I343" s="26">
        <f t="shared" si="18"/>
        <v>0.76734355294883205</v>
      </c>
    </row>
    <row r="344" spans="1:9" x14ac:dyDescent="0.35">
      <c r="A344" s="10">
        <v>5540</v>
      </c>
      <c r="B344" s="11" t="s">
        <v>356</v>
      </c>
      <c r="C344" s="12">
        <f>+$C$3*'Skatt 2023'!L344*'Skatt 2023'!J344/1000</f>
        <v>53788.554608954233</v>
      </c>
      <c r="D344" s="12">
        <f>+'Skatt 2023'!G344</f>
        <v>3429.8330000000001</v>
      </c>
      <c r="E344" s="12">
        <f>+$E$3*'Skatt 2023'!N344*'Skatt 2023'!J344/1000</f>
        <v>1619.25</v>
      </c>
      <c r="F344" s="13">
        <f t="shared" si="16"/>
        <v>58837.637608954232</v>
      </c>
      <c r="G344" s="12">
        <f>+'Skatt 2023'!J344</f>
        <v>2000</v>
      </c>
      <c r="H344" s="12">
        <f t="shared" si="17"/>
        <v>27703.902304477117</v>
      </c>
      <c r="I344" s="26">
        <f t="shared" si="18"/>
        <v>0.72721721650578675</v>
      </c>
    </row>
    <row r="345" spans="1:9" x14ac:dyDescent="0.35">
      <c r="A345" s="10">
        <v>5542</v>
      </c>
      <c r="B345" s="11" t="s">
        <v>357</v>
      </c>
      <c r="C345" s="12">
        <f>+$C$3*'Skatt 2023'!L345*'Skatt 2023'!J345/1000</f>
        <v>81955.902431693554</v>
      </c>
      <c r="D345" s="12">
        <f>+'Skatt 2023'!G345</f>
        <v>0</v>
      </c>
      <c r="E345" s="12">
        <f>+$E$3*'Skatt 2023'!N345*'Skatt 2023'!J345/1000</f>
        <v>3368.25</v>
      </c>
      <c r="F345" s="13">
        <f t="shared" si="16"/>
        <v>85324.152431693554</v>
      </c>
      <c r="G345" s="12">
        <f>+'Skatt 2023'!J345</f>
        <v>2790</v>
      </c>
      <c r="H345" s="12">
        <f t="shared" si="17"/>
        <v>30582.133488062205</v>
      </c>
      <c r="I345" s="26">
        <f t="shared" si="18"/>
        <v>0.80276972339751962</v>
      </c>
    </row>
    <row r="346" spans="1:9" x14ac:dyDescent="0.35">
      <c r="A346" s="10">
        <v>5544</v>
      </c>
      <c r="B346" s="11" t="s">
        <v>358</v>
      </c>
      <c r="C346" s="12">
        <f>+$C$3*'Skatt 2023'!L346*'Skatt 2023'!J346/1000</f>
        <v>142984.93822708484</v>
      </c>
      <c r="D346" s="12">
        <f>+'Skatt 2023'!G346</f>
        <v>132.858</v>
      </c>
      <c r="E346" s="12">
        <f>+$E$3*'Skatt 2023'!N346*'Skatt 2023'!J346/1000</f>
        <v>5577</v>
      </c>
      <c r="F346" s="13">
        <f t="shared" si="16"/>
        <v>148694.79622708485</v>
      </c>
      <c r="G346" s="12">
        <f>+'Skatt 2023'!J346</f>
        <v>4772</v>
      </c>
      <c r="H346" s="12">
        <f t="shared" si="17"/>
        <v>31132.007172482154</v>
      </c>
      <c r="I346" s="26">
        <f t="shared" si="18"/>
        <v>0.81720370478464843</v>
      </c>
    </row>
    <row r="347" spans="1:9" x14ac:dyDescent="0.35">
      <c r="A347" s="10">
        <v>5546</v>
      </c>
      <c r="B347" s="11" t="s">
        <v>359</v>
      </c>
      <c r="C347" s="12">
        <f>+$C$3*'Skatt 2023'!L347*'Skatt 2023'!J347/1000</f>
        <v>30891.566469448593</v>
      </c>
      <c r="D347" s="12">
        <f>+'Skatt 2023'!G347</f>
        <v>2838.8470000000002</v>
      </c>
      <c r="E347" s="12">
        <f>+$E$3*'Skatt 2023'!N347*'Skatt 2023'!J347/1000</f>
        <v>1045.4999999999998</v>
      </c>
      <c r="F347" s="13">
        <f t="shared" si="16"/>
        <v>34775.913469448591</v>
      </c>
      <c r="G347" s="12">
        <f>+'Skatt 2023'!J347</f>
        <v>1118</v>
      </c>
      <c r="H347" s="12">
        <f t="shared" si="17"/>
        <v>28566.249078218778</v>
      </c>
      <c r="I347" s="26">
        <f t="shared" si="18"/>
        <v>0.74985350122737304</v>
      </c>
    </row>
    <row r="348" spans="1:9" x14ac:dyDescent="0.35">
      <c r="A348" s="10">
        <v>5601</v>
      </c>
      <c r="B348" s="11" t="s">
        <v>337</v>
      </c>
      <c r="C348" s="12">
        <f>+$C$3*'Skatt 2023'!L348*'Skatt 2023'!J348/1000</f>
        <v>700807.79962739069</v>
      </c>
      <c r="D348" s="12">
        <f>+'Skatt 2023'!G348</f>
        <v>7086.3429999999998</v>
      </c>
      <c r="E348" s="12">
        <f>+$E$3*'Skatt 2023'!N348*'Skatt 2023'!J348/1000</f>
        <v>27957.75</v>
      </c>
      <c r="F348" s="13">
        <f t="shared" si="16"/>
        <v>735851.89262739068</v>
      </c>
      <c r="G348" s="12">
        <f>+'Skatt 2023'!J348</f>
        <v>21317</v>
      </c>
      <c r="H348" s="12">
        <f t="shared" si="17"/>
        <v>34187.059606295014</v>
      </c>
      <c r="I348" s="26">
        <f t="shared" si="18"/>
        <v>0.89739770427177412</v>
      </c>
    </row>
    <row r="349" spans="1:9" x14ac:dyDescent="0.35">
      <c r="A349" s="10">
        <v>5603</v>
      </c>
      <c r="B349" s="11" t="s">
        <v>340</v>
      </c>
      <c r="C349" s="12">
        <f>+$C$3*'Skatt 2023'!L349*'Skatt 2023'!J349/1000</f>
        <v>432507.28594471759</v>
      </c>
      <c r="D349" s="12">
        <f>+'Skatt 2023'!G349</f>
        <v>587.47699999999998</v>
      </c>
      <c r="E349" s="12">
        <f>+$E$3*'Skatt 2023'!N349*'Skatt 2023'!J349/1000</f>
        <v>8969.9999999999982</v>
      </c>
      <c r="F349" s="13">
        <f t="shared" si="16"/>
        <v>442064.7629447176</v>
      </c>
      <c r="G349" s="12">
        <f>+'Skatt 2023'!J349</f>
        <v>11310</v>
      </c>
      <c r="H349" s="12">
        <f t="shared" si="17"/>
        <v>39034.242789099699</v>
      </c>
      <c r="I349" s="26">
        <f t="shared" si="18"/>
        <v>1.0246344748664793</v>
      </c>
    </row>
    <row r="350" spans="1:9" x14ac:dyDescent="0.35">
      <c r="A350" s="10">
        <v>5605</v>
      </c>
      <c r="B350" s="11" t="s">
        <v>373</v>
      </c>
      <c r="C350" s="12">
        <f>+$C$3*'Skatt 2023'!L350*'Skatt 2023'!J350/1000</f>
        <v>323304.39805624954</v>
      </c>
      <c r="D350" s="12">
        <f>+'Skatt 2023'!G350</f>
        <v>4665.991</v>
      </c>
      <c r="E350" s="12">
        <f>+$E$3*'Skatt 2023'!N350*'Skatt 2023'!J350/1000</f>
        <v>7170.0000000000009</v>
      </c>
      <c r="F350" s="13">
        <f t="shared" si="16"/>
        <v>335140.38905624952</v>
      </c>
      <c r="G350" s="12">
        <f>+'Skatt 2023'!J350</f>
        <v>9850</v>
      </c>
      <c r="H350" s="12">
        <f t="shared" si="17"/>
        <v>33550.700310279142</v>
      </c>
      <c r="I350" s="26">
        <f t="shared" si="18"/>
        <v>0.88069350748172626</v>
      </c>
    </row>
    <row r="351" spans="1:9" x14ac:dyDescent="0.35">
      <c r="A351" s="10">
        <v>5607</v>
      </c>
      <c r="B351" s="11" t="s">
        <v>339</v>
      </c>
      <c r="C351" s="12">
        <f>+$C$3*'Skatt 2023'!L351*'Skatt 2023'!J351/1000</f>
        <v>186955.20219530858</v>
      </c>
      <c r="D351" s="12">
        <f>+'Skatt 2023'!G351</f>
        <v>0</v>
      </c>
      <c r="E351" s="12">
        <f>+$E$3*'Skatt 2023'!N351*'Skatt 2023'!J351/1000</f>
        <v>4623</v>
      </c>
      <c r="F351" s="13">
        <f t="shared" si="16"/>
        <v>191578.20219530858</v>
      </c>
      <c r="G351" s="12">
        <f>+'Skatt 2023'!J351</f>
        <v>5593</v>
      </c>
      <c r="H351" s="12">
        <f t="shared" si="17"/>
        <v>34253.209761363949</v>
      </c>
      <c r="I351" s="26">
        <f t="shared" si="18"/>
        <v>0.8991341214418882</v>
      </c>
    </row>
    <row r="352" spans="1:9" x14ac:dyDescent="0.35">
      <c r="A352" s="10">
        <v>5610</v>
      </c>
      <c r="B352" s="11" t="s">
        <v>366</v>
      </c>
      <c r="C352" s="12">
        <f>+$C$3*'Skatt 2023'!L352*'Skatt 2023'!J352/1000</f>
        <v>77316.911521295464</v>
      </c>
      <c r="D352" s="12">
        <f>+'Skatt 2023'!G352</f>
        <v>0</v>
      </c>
      <c r="E352" s="12">
        <f>+$E$3*'Skatt 2023'!N352*'Skatt 2023'!J352/1000</f>
        <v>1479</v>
      </c>
      <c r="F352" s="13">
        <f t="shared" si="16"/>
        <v>78795.911521295464</v>
      </c>
      <c r="G352" s="12">
        <f>+'Skatt 2023'!J352</f>
        <v>2543</v>
      </c>
      <c r="H352" s="12">
        <f t="shared" si="17"/>
        <v>30985.415462562116</v>
      </c>
      <c r="I352" s="26">
        <f t="shared" si="18"/>
        <v>0.81335572647172871</v>
      </c>
    </row>
    <row r="353" spans="1:9" x14ac:dyDescent="0.35">
      <c r="A353" s="10">
        <v>5612</v>
      </c>
      <c r="B353" s="11" t="s">
        <v>360</v>
      </c>
      <c r="C353" s="12">
        <f>+$C$3*'Skatt 2023'!L353*'Skatt 2023'!J353/1000</f>
        <v>67183.282998716473</v>
      </c>
      <c r="D353" s="12">
        <f>+'Skatt 2023'!G353</f>
        <v>1690.3920000000001</v>
      </c>
      <c r="E353" s="12">
        <f>+$E$3*'Skatt 2023'!N353*'Skatt 2023'!J353/1000</f>
        <v>1745.25</v>
      </c>
      <c r="F353" s="13">
        <f t="shared" si="16"/>
        <v>70618.92499871648</v>
      </c>
      <c r="G353" s="12">
        <f>+'Skatt 2023'!J353</f>
        <v>2847</v>
      </c>
      <c r="H353" s="12">
        <f t="shared" si="17"/>
        <v>24210.935370114672</v>
      </c>
      <c r="I353" s="26">
        <f t="shared" si="18"/>
        <v>0.63552812291035821</v>
      </c>
    </row>
    <row r="354" spans="1:9" x14ac:dyDescent="0.35">
      <c r="A354" s="10">
        <v>5614</v>
      </c>
      <c r="B354" s="11" t="s">
        <v>361</v>
      </c>
      <c r="C354" s="12">
        <f>+$C$3*'Skatt 2023'!L354*'Skatt 2023'!J354/1000</f>
        <v>22264.859792150117</v>
      </c>
      <c r="D354" s="12">
        <f>+'Skatt 2023'!G354</f>
        <v>0</v>
      </c>
      <c r="E354" s="12">
        <f>+$E$3*'Skatt 2023'!N354*'Skatt 2023'!J354/1000</f>
        <v>800.99999999999989</v>
      </c>
      <c r="F354" s="13">
        <f t="shared" si="16"/>
        <v>23065.859792150117</v>
      </c>
      <c r="G354" s="12">
        <f>+'Skatt 2023'!J354</f>
        <v>862</v>
      </c>
      <c r="H354" s="12">
        <f t="shared" si="17"/>
        <v>26758.538041937492</v>
      </c>
      <c r="I354" s="26">
        <f t="shared" si="18"/>
        <v>0.70240175332546029</v>
      </c>
    </row>
    <row r="355" spans="1:9" x14ac:dyDescent="0.35">
      <c r="A355" s="10">
        <v>5616</v>
      </c>
      <c r="B355" s="11" t="s">
        <v>362</v>
      </c>
      <c r="C355" s="12">
        <f>+$C$3*'Skatt 2023'!L355*'Skatt 2023'!J355/1000</f>
        <v>29084.455537788719</v>
      </c>
      <c r="D355" s="12">
        <f>+'Skatt 2023'!G355</f>
        <v>0</v>
      </c>
      <c r="E355" s="12">
        <f>+$E$3*'Skatt 2023'!N355*'Skatt 2023'!J355/1000</f>
        <v>402.00000000000006</v>
      </c>
      <c r="F355" s="13">
        <f t="shared" si="16"/>
        <v>29486.455537788719</v>
      </c>
      <c r="G355" s="12">
        <f>+'Skatt 2023'!J355</f>
        <v>970</v>
      </c>
      <c r="H355" s="12">
        <f t="shared" si="17"/>
        <v>30398.407770916205</v>
      </c>
      <c r="I355" s="26">
        <f t="shared" si="18"/>
        <v>0.79794699109233636</v>
      </c>
    </row>
    <row r="356" spans="1:9" x14ac:dyDescent="0.35">
      <c r="A356" s="10">
        <v>5618</v>
      </c>
      <c r="B356" s="11" t="s">
        <v>363</v>
      </c>
      <c r="C356" s="12">
        <f>+$C$3*'Skatt 2023'!L356*'Skatt 2023'!J356/1000</f>
        <v>37545.878151393408</v>
      </c>
      <c r="D356" s="12">
        <f>+'Skatt 2023'!G356</f>
        <v>0</v>
      </c>
      <c r="E356" s="12">
        <f>+$E$3*'Skatt 2023'!N356*'Skatt 2023'!J356/1000</f>
        <v>1584</v>
      </c>
      <c r="F356" s="13">
        <f t="shared" si="16"/>
        <v>39129.878151393408</v>
      </c>
      <c r="G356" s="12">
        <f>+'Skatt 2023'!J356</f>
        <v>1119</v>
      </c>
      <c r="H356" s="12">
        <f t="shared" si="17"/>
        <v>34968.613182657202</v>
      </c>
      <c r="I356" s="26">
        <f t="shared" si="18"/>
        <v>0.91791319736389354</v>
      </c>
    </row>
    <row r="357" spans="1:9" x14ac:dyDescent="0.35">
      <c r="A357" s="10">
        <v>5620</v>
      </c>
      <c r="B357" s="11" t="s">
        <v>364</v>
      </c>
      <c r="C357" s="12">
        <f>+$C$3*'Skatt 2023'!L357*'Skatt 2023'!J357/1000</f>
        <v>101611.18994189272</v>
      </c>
      <c r="D357" s="12">
        <f>+'Skatt 2023'!G357</f>
        <v>0</v>
      </c>
      <c r="E357" s="12">
        <f>+$E$3*'Skatt 2023'!N357*'Skatt 2023'!J357/1000</f>
        <v>3900</v>
      </c>
      <c r="F357" s="13">
        <f t="shared" si="16"/>
        <v>105511.18994189272</v>
      </c>
      <c r="G357" s="12">
        <f>+'Skatt 2023'!J357</f>
        <v>2932</v>
      </c>
      <c r="H357" s="12">
        <f t="shared" si="17"/>
        <v>35986.081153442261</v>
      </c>
      <c r="I357" s="26">
        <f t="shared" si="18"/>
        <v>0.94462135628916255</v>
      </c>
    </row>
    <row r="358" spans="1:9" x14ac:dyDescent="0.35">
      <c r="A358" s="10">
        <v>5622</v>
      </c>
      <c r="B358" s="11" t="s">
        <v>365</v>
      </c>
      <c r="C358" s="12">
        <f>+$C$3*'Skatt 2023'!L358*'Skatt 2023'!J358/1000</f>
        <v>126646.76077820589</v>
      </c>
      <c r="D358" s="12">
        <f>+'Skatt 2023'!G358</f>
        <v>0</v>
      </c>
      <c r="E358" s="12">
        <f>+$E$3*'Skatt 2023'!N358*'Skatt 2023'!J358/1000</f>
        <v>3044.25</v>
      </c>
      <c r="F358" s="13">
        <f t="shared" si="16"/>
        <v>129691.01077820589</v>
      </c>
      <c r="G358" s="12">
        <f>+'Skatt 2023'!J358</f>
        <v>3863</v>
      </c>
      <c r="H358" s="12">
        <f t="shared" si="17"/>
        <v>33572.614749729713</v>
      </c>
      <c r="I358" s="26">
        <f t="shared" si="18"/>
        <v>0.88126875343384448</v>
      </c>
    </row>
    <row r="359" spans="1:9" x14ac:dyDescent="0.35">
      <c r="A359" s="10">
        <v>5624</v>
      </c>
      <c r="B359" s="11" t="s">
        <v>367</v>
      </c>
      <c r="C359" s="12">
        <f>+$C$3*'Skatt 2023'!L359*'Skatt 2023'!J359/1000</f>
        <v>39260.536332165633</v>
      </c>
      <c r="D359" s="12">
        <f>+'Skatt 2023'!G359</f>
        <v>2316.2040000000002</v>
      </c>
      <c r="E359" s="12">
        <f>+$E$3*'Skatt 2023'!N359*'Skatt 2023'!J359/1000</f>
        <v>1750.5</v>
      </c>
      <c r="F359" s="13">
        <f t="shared" si="16"/>
        <v>43327.240332165631</v>
      </c>
      <c r="G359" s="12">
        <f>+'Skatt 2023'!J359</f>
        <v>1226</v>
      </c>
      <c r="H359" s="12">
        <f t="shared" si="17"/>
        <v>33451.089993609814</v>
      </c>
      <c r="I359" s="26">
        <f t="shared" si="18"/>
        <v>0.87807877341186846</v>
      </c>
    </row>
    <row r="360" spans="1:9" x14ac:dyDescent="0.35">
      <c r="A360" s="10">
        <v>5626</v>
      </c>
      <c r="B360" s="11" t="s">
        <v>368</v>
      </c>
      <c r="C360" s="12">
        <f>+$C$3*'Skatt 2023'!L360*'Skatt 2023'!J360/1000</f>
        <v>32825.873294644101</v>
      </c>
      <c r="D360" s="12">
        <f>+'Skatt 2023'!G360</f>
        <v>0</v>
      </c>
      <c r="E360" s="12">
        <f>+$E$3*'Skatt 2023'!N360*'Skatt 2023'!J360/1000</f>
        <v>808.5</v>
      </c>
      <c r="F360" s="13">
        <f t="shared" si="16"/>
        <v>33634.373294644101</v>
      </c>
      <c r="G360" s="12">
        <f>+'Skatt 2023'!J360</f>
        <v>1054</v>
      </c>
      <c r="H360" s="12">
        <f t="shared" si="17"/>
        <v>31911.170108770497</v>
      </c>
      <c r="I360" s="26">
        <f t="shared" si="18"/>
        <v>0.83765644445665177</v>
      </c>
    </row>
    <row r="361" spans="1:9" x14ac:dyDescent="0.35">
      <c r="A361" s="10">
        <v>5628</v>
      </c>
      <c r="B361" s="11" t="s">
        <v>370</v>
      </c>
      <c r="C361" s="12">
        <f>+$C$3*'Skatt 2023'!L361*'Skatt 2023'!J361/1000</f>
        <v>89400.822685643303</v>
      </c>
      <c r="D361" s="12">
        <f>+'Skatt 2023'!G361</f>
        <v>0</v>
      </c>
      <c r="E361" s="12">
        <f>+$E$3*'Skatt 2023'!N361*'Skatt 2023'!J361/1000</f>
        <v>2888.2500000000005</v>
      </c>
      <c r="F361" s="13">
        <f t="shared" si="16"/>
        <v>92289.072685643303</v>
      </c>
      <c r="G361" s="12">
        <f>+'Skatt 2023'!J361</f>
        <v>2804</v>
      </c>
      <c r="H361" s="12">
        <f t="shared" si="17"/>
        <v>32913.364010571793</v>
      </c>
      <c r="I361" s="26">
        <f t="shared" si="18"/>
        <v>0.86396366470515917</v>
      </c>
    </row>
    <row r="362" spans="1:9" x14ac:dyDescent="0.35">
      <c r="A362" s="10">
        <v>5630</v>
      </c>
      <c r="B362" s="11" t="s">
        <v>369</v>
      </c>
      <c r="C362" s="12">
        <f>+$C$3*'Skatt 2023'!L362*'Skatt 2023'!J362/1000</f>
        <v>29263.052098160835</v>
      </c>
      <c r="D362" s="12">
        <f>+'Skatt 2023'!G362</f>
        <v>0</v>
      </c>
      <c r="E362" s="12">
        <f>+$E$3*'Skatt 2023'!N362*'Skatt 2023'!J362/1000</f>
        <v>803.25000000000011</v>
      </c>
      <c r="F362" s="13">
        <f t="shared" si="16"/>
        <v>30066.302098160835</v>
      </c>
      <c r="G362" s="12">
        <f>+'Skatt 2023'!J362</f>
        <v>908</v>
      </c>
      <c r="H362" s="12">
        <f t="shared" si="17"/>
        <v>33112.667508987703</v>
      </c>
      <c r="I362" s="26">
        <f t="shared" si="18"/>
        <v>0.86919530802258682</v>
      </c>
    </row>
    <row r="363" spans="1:9" x14ac:dyDescent="0.35">
      <c r="A363" s="10">
        <v>5632</v>
      </c>
      <c r="B363" s="11" t="s">
        <v>372</v>
      </c>
      <c r="C363" s="12">
        <f>+$C$3*'Skatt 2023'!L363*'Skatt 2023'!J363/1000</f>
        <v>69939.969249055575</v>
      </c>
      <c r="D363" s="12">
        <f>+'Skatt 2023'!G363</f>
        <v>0</v>
      </c>
      <c r="E363" s="12">
        <f>+$E$3*'Skatt 2023'!N363*'Skatt 2023'!J363/1000</f>
        <v>2428.5</v>
      </c>
      <c r="F363" s="13">
        <f t="shared" si="16"/>
        <v>72368.469249055575</v>
      </c>
      <c r="G363" s="12">
        <f>+'Skatt 2023'!J363</f>
        <v>2117</v>
      </c>
      <c r="H363" s="12">
        <f t="shared" si="17"/>
        <v>34184.444614575143</v>
      </c>
      <c r="I363" s="26">
        <f t="shared" si="18"/>
        <v>0.89732906170370519</v>
      </c>
    </row>
    <row r="364" spans="1:9" x14ac:dyDescent="0.35">
      <c r="A364" s="10">
        <v>5634</v>
      </c>
      <c r="B364" s="11" t="s">
        <v>338</v>
      </c>
      <c r="C364" s="12">
        <f>+$C$3*'Skatt 2023'!L364*'Skatt 2023'!J364/1000</f>
        <v>57920.828914300429</v>
      </c>
      <c r="D364" s="12">
        <f>+'Skatt 2023'!G364</f>
        <v>0</v>
      </c>
      <c r="E364" s="12">
        <f>+$E$3*'Skatt 2023'!N364*'Skatt 2023'!J364/1000</f>
        <v>1420.5</v>
      </c>
      <c r="F364" s="13">
        <f t="shared" si="16"/>
        <v>59341.328914300429</v>
      </c>
      <c r="G364" s="12">
        <f>+'Skatt 2023'!J364</f>
        <v>1933</v>
      </c>
      <c r="H364" s="12">
        <f t="shared" si="17"/>
        <v>30699.083763218016</v>
      </c>
      <c r="I364" s="26">
        <f t="shared" si="18"/>
        <v>0.80583962498155215</v>
      </c>
    </row>
    <row r="365" spans="1:9" x14ac:dyDescent="0.35">
      <c r="A365" s="10">
        <v>5636</v>
      </c>
      <c r="B365" s="11" t="s">
        <v>371</v>
      </c>
      <c r="C365" s="12">
        <f>+$C$3*'Skatt 2023'!L365*'Skatt 2023'!J365/1000</f>
        <v>22937.54582306974</v>
      </c>
      <c r="D365" s="12">
        <f>+'Skatt 2023'!G365</f>
        <v>0</v>
      </c>
      <c r="E365" s="12">
        <f>+$E$3*'Skatt 2023'!N365*'Skatt 2023'!J365/1000</f>
        <v>973.5</v>
      </c>
      <c r="F365" s="13">
        <f t="shared" si="16"/>
        <v>23911.04582306974</v>
      </c>
      <c r="G365" s="12">
        <f>+'Skatt 2023'!J365</f>
        <v>864</v>
      </c>
      <c r="H365" s="12">
        <f t="shared" si="17"/>
        <v>27674.821554478865</v>
      </c>
      <c r="I365" s="26">
        <f t="shared" si="18"/>
        <v>0.72645385754518965</v>
      </c>
    </row>
    <row r="366" spans="1:9" x14ac:dyDescent="0.35">
      <c r="A366" s="10"/>
      <c r="B366" s="11"/>
      <c r="C366" s="11"/>
      <c r="D366" s="11"/>
      <c r="E366" s="11"/>
      <c r="F366" s="11"/>
      <c r="G366" s="12"/>
      <c r="H366" s="12"/>
    </row>
    <row r="367" spans="1:9" ht="15" thickBot="1" x14ac:dyDescent="0.4">
      <c r="A367" s="17" t="s">
        <v>374</v>
      </c>
      <c r="B367" s="17"/>
      <c r="C367" s="18">
        <f>SUM(C10:C366)</f>
        <v>195289523.50000012</v>
      </c>
      <c r="D367" s="18">
        <f t="shared" ref="D367:E367" si="19">SUM(D10:D366)</f>
        <v>1395743.2500000009</v>
      </c>
      <c r="E367" s="18">
        <f t="shared" si="19"/>
        <v>13817567.249999998</v>
      </c>
      <c r="F367" s="18">
        <f>SUM(F10:F365)</f>
        <v>210502834</v>
      </c>
      <c r="G367" s="18">
        <v>5488984</v>
      </c>
      <c r="H367" s="18">
        <f t="shared" ref="H367" si="20">+(C367+E367)*1000/G367</f>
        <v>38095.773416355398</v>
      </c>
      <c r="I367" s="25">
        <f t="shared" ref="I367" si="21">+H367/H$367</f>
        <v>1</v>
      </c>
    </row>
    <row r="368" spans="1:9" ht="15" thickTop="1" x14ac:dyDescent="0.35">
      <c r="A368" s="3"/>
      <c r="B368" s="3"/>
      <c r="C368" s="3"/>
      <c r="D368" s="3"/>
      <c r="E368" s="4">
        <v>210502833.99999988</v>
      </c>
      <c r="F368" s="3"/>
      <c r="G368" s="4"/>
    </row>
    <row r="369" spans="1:7" x14ac:dyDescent="0.35">
      <c r="A369" s="3"/>
      <c r="B369" s="3"/>
      <c r="C369" s="3"/>
      <c r="D369" s="3"/>
      <c r="E369" s="3"/>
      <c r="F369" s="3"/>
      <c r="G369" s="3"/>
    </row>
    <row r="370" spans="1:7" x14ac:dyDescent="0.35">
      <c r="A370" s="3"/>
      <c r="B370" s="19" t="s">
        <v>375</v>
      </c>
      <c r="C370" s="19"/>
      <c r="D370" s="19"/>
      <c r="E370" s="19"/>
      <c r="F370" s="19"/>
      <c r="G370" s="3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2635-3880-4ABC-906A-2C2C1F31027F}">
  <dimension ref="A1:I370"/>
  <sheetViews>
    <sheetView workbookViewId="0">
      <pane ySplit="8" topLeftCell="A366" activePane="bottomLeft" state="frozen"/>
      <selection activeCell="H366" sqref="H366"/>
      <selection pane="bottomLeft" activeCell="H366" sqref="H366"/>
    </sheetView>
  </sheetViews>
  <sheetFormatPr baseColWidth="10" defaultColWidth="10.7265625" defaultRowHeight="14.5" x14ac:dyDescent="0.35"/>
  <cols>
    <col min="1" max="1" width="8.453125" customWidth="1"/>
    <col min="2" max="5" width="12.54296875" customWidth="1"/>
    <col min="6" max="6" width="20" customWidth="1"/>
    <col min="7" max="7" width="19.54296875" customWidth="1"/>
    <col min="8" max="8" width="19.36328125" customWidth="1"/>
    <col min="9" max="9" width="22.90625" customWidth="1"/>
  </cols>
  <sheetData>
    <row r="1" spans="1:9" ht="18" x14ac:dyDescent="0.4">
      <c r="A1" s="1" t="s">
        <v>382</v>
      </c>
      <c r="G1" s="3"/>
    </row>
    <row r="2" spans="1:9" x14ac:dyDescent="0.35">
      <c r="A2" s="2"/>
      <c r="B2" s="3"/>
      <c r="C2" s="4">
        <f>+'Skatt 2023'!F367+'Skatt 2023'!E367+'Skatt 2023'!D367+'Skatt 2023'!H367*0.5</f>
        <v>199895379.24999988</v>
      </c>
      <c r="D2" s="4">
        <f>+'Skatt 2023'!G367</f>
        <v>1395743.2500000009</v>
      </c>
      <c r="E2" s="4">
        <f>+'Skatt 2023'!H367*0.5</f>
        <v>9211711.5</v>
      </c>
      <c r="F2" s="4">
        <f>+C2+D2+E2</f>
        <v>210502833.99999988</v>
      </c>
      <c r="G2" s="3"/>
    </row>
    <row r="3" spans="1:9" x14ac:dyDescent="0.35">
      <c r="C3" s="4">
        <f>+C2*1000/$G$367</f>
        <v>36417.555461994401</v>
      </c>
      <c r="D3" s="4">
        <f t="shared" ref="D3:F3" si="0">+D2*1000/$G$367</f>
        <v>254.28080132862493</v>
      </c>
      <c r="E3" s="4">
        <f t="shared" si="0"/>
        <v>1678.2179543609527</v>
      </c>
      <c r="F3" s="4">
        <f t="shared" si="0"/>
        <v>38350.054217683981</v>
      </c>
      <c r="G3" s="3"/>
    </row>
    <row r="4" spans="1:9" x14ac:dyDescent="0.35">
      <c r="A4" s="3"/>
      <c r="B4" s="3"/>
      <c r="C4" s="3"/>
      <c r="D4" s="4"/>
      <c r="E4" s="3"/>
      <c r="F4" s="3"/>
      <c r="G4" s="3"/>
    </row>
    <row r="5" spans="1:9" x14ac:dyDescent="0.35">
      <c r="A5" s="6" t="s">
        <v>1</v>
      </c>
      <c r="B5" s="6" t="s">
        <v>2</v>
      </c>
      <c r="C5" s="6" t="s">
        <v>5</v>
      </c>
      <c r="D5" s="6" t="s">
        <v>6</v>
      </c>
      <c r="E5" s="6" t="s">
        <v>7</v>
      </c>
      <c r="F5" s="6" t="s">
        <v>395</v>
      </c>
      <c r="G5" s="20" t="s">
        <v>376</v>
      </c>
      <c r="H5" s="6" t="s">
        <v>383</v>
      </c>
      <c r="I5" s="6" t="s">
        <v>383</v>
      </c>
    </row>
    <row r="6" spans="1:9" x14ac:dyDescent="0.35">
      <c r="A6" s="7"/>
      <c r="B6" s="7"/>
      <c r="C6" s="8" t="s">
        <v>12</v>
      </c>
      <c r="D6" s="8" t="s">
        <v>13</v>
      </c>
      <c r="E6" s="7" t="s">
        <v>14</v>
      </c>
      <c r="F6" s="7" t="s">
        <v>15</v>
      </c>
      <c r="G6" s="21">
        <v>44927</v>
      </c>
      <c r="H6" s="7" t="s">
        <v>379</v>
      </c>
      <c r="I6" s="7" t="s">
        <v>378</v>
      </c>
    </row>
    <row r="7" spans="1:9" x14ac:dyDescent="0.35">
      <c r="A7" s="7"/>
      <c r="B7" s="7"/>
      <c r="C7" s="7"/>
      <c r="D7" s="7"/>
      <c r="E7" s="7"/>
      <c r="F7" s="7" t="s">
        <v>18</v>
      </c>
      <c r="G7" s="22"/>
      <c r="H7" s="7"/>
      <c r="I7" s="7" t="s">
        <v>380</v>
      </c>
    </row>
    <row r="8" spans="1:9" x14ac:dyDescent="0.35">
      <c r="A8" s="9"/>
      <c r="B8" s="9"/>
      <c r="C8" s="9"/>
      <c r="D8" s="9"/>
      <c r="E8" s="9"/>
      <c r="F8" s="9" t="s">
        <v>19</v>
      </c>
      <c r="G8" s="23"/>
      <c r="H8" s="9"/>
      <c r="I8" s="9"/>
    </row>
    <row r="9" spans="1:9" x14ac:dyDescent="0.35">
      <c r="E9" s="5"/>
    </row>
    <row r="10" spans="1:9" x14ac:dyDescent="0.35">
      <c r="A10" s="10">
        <v>301</v>
      </c>
      <c r="B10" s="11" t="s">
        <v>20</v>
      </c>
      <c r="C10" s="12">
        <f>+$C$3*'Skatt 2023'!L10*'Skatt 2023'!J10/1000</f>
        <v>33178027.057767298</v>
      </c>
      <c r="D10" s="12">
        <f>+'Skatt 2023'!G10</f>
        <v>0</v>
      </c>
      <c r="E10" s="12">
        <f>+$E$3*'Skatt 2023'!N10*'Skatt 2023'!J10/1000</f>
        <v>2718163</v>
      </c>
      <c r="F10" s="13">
        <f>+C10+D10+E10</f>
        <v>35896190.057767302</v>
      </c>
      <c r="G10" s="12">
        <f>+'Skatt 2023'!J10</f>
        <v>709037</v>
      </c>
      <c r="H10" s="12">
        <f>+(C10+E10)*1000/G10</f>
        <v>50626.681058629241</v>
      </c>
      <c r="I10" s="26">
        <f>+H10/H$367</f>
        <v>1.328931703402406</v>
      </c>
    </row>
    <row r="11" spans="1:9" x14ac:dyDescent="0.35">
      <c r="A11" s="10">
        <v>1101</v>
      </c>
      <c r="B11" s="11" t="s">
        <v>21</v>
      </c>
      <c r="C11" s="12">
        <f>+$C$3*'Skatt 2023'!L11*'Skatt 2023'!J11/1000</f>
        <v>511535.19692114892</v>
      </c>
      <c r="D11" s="12">
        <f>+'Skatt 2023'!G11</f>
        <v>750.904</v>
      </c>
      <c r="E11" s="12">
        <f>+$E$3*'Skatt 2023'!N11*'Skatt 2023'!J11/1000</f>
        <v>27616</v>
      </c>
      <c r="F11" s="13">
        <f t="shared" ref="F11:F74" si="1">+C11+D11+E11</f>
        <v>539902.1009211489</v>
      </c>
      <c r="G11" s="12">
        <f>+'Skatt 2023'!J11</f>
        <v>15011</v>
      </c>
      <c r="H11" s="12">
        <f t="shared" ref="H11:H74" si="2">+(C11+E11)*1000/G11</f>
        <v>35917.073940520211</v>
      </c>
      <c r="I11" s="26">
        <f t="shared" ref="I11:I74" si="3">+H11/H$367</f>
        <v>0.94280994240427207</v>
      </c>
    </row>
    <row r="12" spans="1:9" x14ac:dyDescent="0.35">
      <c r="A12" s="10">
        <v>1103</v>
      </c>
      <c r="B12" s="11" t="s">
        <v>22</v>
      </c>
      <c r="C12" s="12">
        <f>+$C$3*'Skatt 2023'!L12*'Skatt 2023'!J12/1000</f>
        <v>6741267.3728270074</v>
      </c>
      <c r="D12" s="12">
        <f>+'Skatt 2023'!G12</f>
        <v>0</v>
      </c>
      <c r="E12" s="12">
        <f>+$E$3*'Skatt 2023'!N12*'Skatt 2023'!J12/1000</f>
        <v>341408.49999999994</v>
      </c>
      <c r="F12" s="13">
        <f t="shared" si="1"/>
        <v>7082675.8728270074</v>
      </c>
      <c r="G12" s="12">
        <f>+'Skatt 2023'!J12</f>
        <v>146011</v>
      </c>
      <c r="H12" s="12">
        <f t="shared" si="2"/>
        <v>48507.823881947297</v>
      </c>
      <c r="I12" s="26">
        <f t="shared" si="3"/>
        <v>1.2733124840857488</v>
      </c>
    </row>
    <row r="13" spans="1:9" x14ac:dyDescent="0.35">
      <c r="A13" s="10">
        <v>1106</v>
      </c>
      <c r="B13" s="11" t="s">
        <v>23</v>
      </c>
      <c r="C13" s="12">
        <f>+$C$3*'Skatt 2023'!L13*'Skatt 2023'!J13/1000</f>
        <v>1451067.9533565596</v>
      </c>
      <c r="D13" s="12">
        <f>+'Skatt 2023'!G13</f>
        <v>0</v>
      </c>
      <c r="E13" s="12">
        <f>+$E$3*'Skatt 2023'!N13*'Skatt 2023'!J13/1000</f>
        <v>42068</v>
      </c>
      <c r="F13" s="13">
        <f t="shared" si="1"/>
        <v>1493135.9533565596</v>
      </c>
      <c r="G13" s="12">
        <f>+'Skatt 2023'!J13</f>
        <v>37855</v>
      </c>
      <c r="H13" s="12">
        <f t="shared" si="2"/>
        <v>39443.559724119921</v>
      </c>
      <c r="I13" s="26">
        <f t="shared" si="3"/>
        <v>1.0353788934282644</v>
      </c>
    </row>
    <row r="14" spans="1:9" x14ac:dyDescent="0.35">
      <c r="A14" s="10">
        <v>1108</v>
      </c>
      <c r="B14" s="11" t="s">
        <v>24</v>
      </c>
      <c r="C14" s="12">
        <f>+$C$3*'Skatt 2023'!L14*'Skatt 2023'!J14/1000</f>
        <v>3153277.3170215855</v>
      </c>
      <c r="D14" s="12">
        <f>+'Skatt 2023'!G14</f>
        <v>19659.86</v>
      </c>
      <c r="E14" s="12">
        <f>+$E$3*'Skatt 2023'!N14*'Skatt 2023'!J14/1000</f>
        <v>91844</v>
      </c>
      <c r="F14" s="13">
        <f t="shared" si="1"/>
        <v>3264781.1770215854</v>
      </c>
      <c r="G14" s="12">
        <f>+'Skatt 2023'!J14</f>
        <v>82548</v>
      </c>
      <c r="H14" s="12">
        <f t="shared" si="2"/>
        <v>39311.931446208087</v>
      </c>
      <c r="I14" s="26">
        <f t="shared" si="3"/>
        <v>1.0319236996860808</v>
      </c>
    </row>
    <row r="15" spans="1:9" x14ac:dyDescent="0.35">
      <c r="A15" s="10">
        <v>1111</v>
      </c>
      <c r="B15" s="11" t="s">
        <v>25</v>
      </c>
      <c r="C15" s="12">
        <f>+$C$3*'Skatt 2023'!L15*'Skatt 2023'!J15/1000</f>
        <v>108119.60009097621</v>
      </c>
      <c r="D15" s="12">
        <f>+'Skatt 2023'!G15</f>
        <v>371.65699999999998</v>
      </c>
      <c r="E15" s="12">
        <f>+$E$3*'Skatt 2023'!N15*'Skatt 2023'!J15/1000</f>
        <v>2753</v>
      </c>
      <c r="F15" s="13">
        <f t="shared" si="1"/>
        <v>111244.25709097621</v>
      </c>
      <c r="G15" s="12">
        <f>+'Skatt 2023'!J15</f>
        <v>3324</v>
      </c>
      <c r="H15" s="12">
        <f t="shared" si="2"/>
        <v>33355.174515937484</v>
      </c>
      <c r="I15" s="26">
        <f t="shared" si="3"/>
        <v>0.8755610275027873</v>
      </c>
    </row>
    <row r="16" spans="1:9" x14ac:dyDescent="0.35">
      <c r="A16" s="10">
        <v>1112</v>
      </c>
      <c r="B16" s="11" t="s">
        <v>26</v>
      </c>
      <c r="C16" s="12">
        <f>+$C$3*'Skatt 2023'!L16*'Skatt 2023'!J16/1000</f>
        <v>93364.182220949457</v>
      </c>
      <c r="D16" s="12">
        <f>+'Skatt 2023'!G16</f>
        <v>1221.297</v>
      </c>
      <c r="E16" s="12">
        <f>+$E$3*'Skatt 2023'!N16*'Skatt 2023'!J16/1000</f>
        <v>3883.0000000000005</v>
      </c>
      <c r="F16" s="13">
        <f t="shared" si="1"/>
        <v>98468.479220949463</v>
      </c>
      <c r="G16" s="12">
        <f>+'Skatt 2023'!J16</f>
        <v>3206</v>
      </c>
      <c r="H16" s="12">
        <f t="shared" si="2"/>
        <v>30332.870312211307</v>
      </c>
      <c r="I16" s="26">
        <f t="shared" si="3"/>
        <v>0.79622665697577677</v>
      </c>
    </row>
    <row r="17" spans="1:9" x14ac:dyDescent="0.35">
      <c r="A17" s="10">
        <v>1114</v>
      </c>
      <c r="B17" s="11" t="s">
        <v>27</v>
      </c>
      <c r="C17" s="12">
        <f>+$C$3*'Skatt 2023'!L17*'Skatt 2023'!J17/1000</f>
        <v>97017.454222948349</v>
      </c>
      <c r="D17" s="12">
        <f>+'Skatt 2023'!G17</f>
        <v>0.42899999999999999</v>
      </c>
      <c r="E17" s="12">
        <f>+$E$3*'Skatt 2023'!N17*'Skatt 2023'!J17/1000</f>
        <v>3391</v>
      </c>
      <c r="F17" s="13">
        <f t="shared" si="1"/>
        <v>100408.88322294835</v>
      </c>
      <c r="G17" s="12">
        <f>+'Skatt 2023'!J17</f>
        <v>2848</v>
      </c>
      <c r="H17" s="12">
        <f t="shared" si="2"/>
        <v>35255.777465922874</v>
      </c>
      <c r="I17" s="26">
        <f t="shared" si="3"/>
        <v>0.92545115387490129</v>
      </c>
    </row>
    <row r="18" spans="1:9" x14ac:dyDescent="0.35">
      <c r="A18" s="10">
        <v>1119</v>
      </c>
      <c r="B18" s="11" t="s">
        <v>28</v>
      </c>
      <c r="C18" s="12">
        <f>+$C$3*'Skatt 2023'!L18*'Skatt 2023'!J18/1000</f>
        <v>617714.35793540254</v>
      </c>
      <c r="D18" s="12">
        <f>+'Skatt 2023'!G18</f>
        <v>0</v>
      </c>
      <c r="E18" s="12">
        <f>+$E$3*'Skatt 2023'!N18*'Skatt 2023'!J18/1000</f>
        <v>17927</v>
      </c>
      <c r="F18" s="13">
        <f t="shared" si="1"/>
        <v>635641.35793540254</v>
      </c>
      <c r="G18" s="12">
        <f>+'Skatt 2023'!J18</f>
        <v>19649</v>
      </c>
      <c r="H18" s="12">
        <f t="shared" si="2"/>
        <v>32349.807009791974</v>
      </c>
      <c r="I18" s="26">
        <f t="shared" si="3"/>
        <v>0.84917050131087435</v>
      </c>
    </row>
    <row r="19" spans="1:9" x14ac:dyDescent="0.35">
      <c r="A19" s="10">
        <v>1120</v>
      </c>
      <c r="B19" s="11" t="s">
        <v>29</v>
      </c>
      <c r="C19" s="12">
        <f>+$C$3*'Skatt 2023'!L19*'Skatt 2023'!J19/1000</f>
        <v>719677.41898805811</v>
      </c>
      <c r="D19" s="12">
        <f>+'Skatt 2023'!G19</f>
        <v>0</v>
      </c>
      <c r="E19" s="12">
        <f>+$E$3*'Skatt 2023'!N19*'Skatt 2023'!J19/1000</f>
        <v>24408.5</v>
      </c>
      <c r="F19" s="13">
        <f t="shared" si="1"/>
        <v>744085.91898805811</v>
      </c>
      <c r="G19" s="12">
        <f>+'Skatt 2023'!J19</f>
        <v>20615</v>
      </c>
      <c r="H19" s="12">
        <f t="shared" si="2"/>
        <v>36094.393353774343</v>
      </c>
      <c r="I19" s="26">
        <f t="shared" si="3"/>
        <v>0.94746451159535205</v>
      </c>
    </row>
    <row r="20" spans="1:9" x14ac:dyDescent="0.35">
      <c r="A20" s="10">
        <v>1121</v>
      </c>
      <c r="B20" s="11" t="s">
        <v>30</v>
      </c>
      <c r="C20" s="12">
        <f>+$C$3*'Skatt 2023'!L20*'Skatt 2023'!J20/1000</f>
        <v>739266.7781542443</v>
      </c>
      <c r="D20" s="12">
        <f>+'Skatt 2023'!G20</f>
        <v>0</v>
      </c>
      <c r="E20" s="12">
        <f>+$E$3*'Skatt 2023'!N20*'Skatt 2023'!J20/1000</f>
        <v>21828.500000000004</v>
      </c>
      <c r="F20" s="13">
        <f t="shared" si="1"/>
        <v>761095.2781542443</v>
      </c>
      <c r="G20" s="12">
        <f>+'Skatt 2023'!J20</f>
        <v>19781</v>
      </c>
      <c r="H20" s="12">
        <f t="shared" si="2"/>
        <v>38476.076950318202</v>
      </c>
      <c r="I20" s="26">
        <f t="shared" si="3"/>
        <v>1.0099828274860421</v>
      </c>
    </row>
    <row r="21" spans="1:9" x14ac:dyDescent="0.35">
      <c r="A21" s="10">
        <v>1122</v>
      </c>
      <c r="B21" s="11" t="s">
        <v>31</v>
      </c>
      <c r="C21" s="12">
        <f>+$C$3*'Skatt 2023'!L21*'Skatt 2023'!J21/1000</f>
        <v>395090.69683265721</v>
      </c>
      <c r="D21" s="12">
        <f>+'Skatt 2023'!G21</f>
        <v>2885.0250000000001</v>
      </c>
      <c r="E21" s="12">
        <f>+$E$3*'Skatt 2023'!N21*'Skatt 2023'!J21/1000</f>
        <v>9623.5</v>
      </c>
      <c r="F21" s="13">
        <f t="shared" si="1"/>
        <v>407599.22183265723</v>
      </c>
      <c r="G21" s="12">
        <f>+'Skatt 2023'!J21</f>
        <v>12302</v>
      </c>
      <c r="H21" s="12">
        <f t="shared" si="2"/>
        <v>32898.243930471239</v>
      </c>
      <c r="I21" s="26">
        <f t="shared" si="3"/>
        <v>0.86356676817978129</v>
      </c>
    </row>
    <row r="22" spans="1:9" x14ac:dyDescent="0.35">
      <c r="A22" s="10">
        <v>1124</v>
      </c>
      <c r="B22" s="11" t="s">
        <v>32</v>
      </c>
      <c r="C22" s="12">
        <f>+$C$3*'Skatt 2023'!L22*'Skatt 2023'!J22/1000</f>
        <v>1300687.3964094352</v>
      </c>
      <c r="D22" s="12">
        <f>+'Skatt 2023'!G22</f>
        <v>0</v>
      </c>
      <c r="E22" s="12">
        <f>+$E$3*'Skatt 2023'!N22*'Skatt 2023'!J22/1000</f>
        <v>55208</v>
      </c>
      <c r="F22" s="13">
        <f t="shared" si="1"/>
        <v>1355895.3964094352</v>
      </c>
      <c r="G22" s="12">
        <f>+'Skatt 2023'!J22</f>
        <v>28315</v>
      </c>
      <c r="H22" s="12">
        <f t="shared" si="2"/>
        <v>47886.116772362184</v>
      </c>
      <c r="I22" s="26">
        <f t="shared" si="3"/>
        <v>1.2569929017848367</v>
      </c>
    </row>
    <row r="23" spans="1:9" x14ac:dyDescent="0.35">
      <c r="A23" s="10">
        <v>1127</v>
      </c>
      <c r="B23" s="11" t="s">
        <v>33</v>
      </c>
      <c r="C23" s="12">
        <f>+$C$3*'Skatt 2023'!L23*'Skatt 2023'!J23/1000</f>
        <v>465061.17541860801</v>
      </c>
      <c r="D23" s="12">
        <f>+'Skatt 2023'!G23</f>
        <v>0</v>
      </c>
      <c r="E23" s="12">
        <f>+$E$3*'Skatt 2023'!N23*'Skatt 2023'!J23/1000</f>
        <v>17497.5</v>
      </c>
      <c r="F23" s="13">
        <f t="shared" si="1"/>
        <v>482558.67541860801</v>
      </c>
      <c r="G23" s="12">
        <f>+'Skatt 2023'!J23</f>
        <v>11671</v>
      </c>
      <c r="H23" s="12">
        <f t="shared" si="2"/>
        <v>41346.814790387114</v>
      </c>
      <c r="I23" s="26">
        <f t="shared" si="3"/>
        <v>1.0853386368745042</v>
      </c>
    </row>
    <row r="24" spans="1:9" x14ac:dyDescent="0.35">
      <c r="A24" s="10">
        <v>1130</v>
      </c>
      <c r="B24" s="11" t="s">
        <v>34</v>
      </c>
      <c r="C24" s="12">
        <f>+$C$3*'Skatt 2023'!L24*'Skatt 2023'!J24/1000</f>
        <v>435862.86325917399</v>
      </c>
      <c r="D24" s="12">
        <f>+'Skatt 2023'!G24</f>
        <v>925.66099999999994</v>
      </c>
      <c r="E24" s="12">
        <f>+$E$3*'Skatt 2023'!N24*'Skatt 2023'!J24/1000</f>
        <v>11898</v>
      </c>
      <c r="F24" s="13">
        <f t="shared" si="1"/>
        <v>448686.52425917401</v>
      </c>
      <c r="G24" s="12">
        <f>+'Skatt 2023'!J24</f>
        <v>13474</v>
      </c>
      <c r="H24" s="12">
        <f t="shared" si="2"/>
        <v>33231.472707375244</v>
      </c>
      <c r="I24" s="26">
        <f t="shared" si="3"/>
        <v>0.87231390065723724</v>
      </c>
    </row>
    <row r="25" spans="1:9" x14ac:dyDescent="0.35">
      <c r="A25" s="10">
        <v>1133</v>
      </c>
      <c r="B25" s="11" t="s">
        <v>35</v>
      </c>
      <c r="C25" s="12">
        <f>+$C$3*'Skatt 2023'!L25*'Skatt 2023'!J25/1000</f>
        <v>91453.916050121377</v>
      </c>
      <c r="D25" s="12">
        <f>+'Skatt 2023'!G25</f>
        <v>22266.276999999998</v>
      </c>
      <c r="E25" s="12">
        <f>+$E$3*'Skatt 2023'!N25*'Skatt 2023'!J25/1000</f>
        <v>3894.5</v>
      </c>
      <c r="F25" s="13">
        <f t="shared" si="1"/>
        <v>117614.69305012138</v>
      </c>
      <c r="G25" s="12">
        <f>+'Skatt 2023'!J25</f>
        <v>2619</v>
      </c>
      <c r="H25" s="12">
        <f t="shared" si="2"/>
        <v>36406.420790424352</v>
      </c>
      <c r="I25" s="26">
        <f t="shared" si="3"/>
        <v>0.95565511671156289</v>
      </c>
    </row>
    <row r="26" spans="1:9" x14ac:dyDescent="0.35">
      <c r="A26" s="10">
        <v>1134</v>
      </c>
      <c r="B26" s="11" t="s">
        <v>36</v>
      </c>
      <c r="C26" s="12">
        <f>+$C$3*'Skatt 2023'!L26*'Skatt 2023'!J26/1000</f>
        <v>127667.04422899058</v>
      </c>
      <c r="D26" s="12">
        <f>+'Skatt 2023'!G26</f>
        <v>52112.5</v>
      </c>
      <c r="E26" s="12">
        <f>+$E$3*'Skatt 2023'!N26*'Skatt 2023'!J26/1000</f>
        <v>4390</v>
      </c>
      <c r="F26" s="13">
        <f t="shared" si="1"/>
        <v>184169.54422899056</v>
      </c>
      <c r="G26" s="12">
        <f>+'Skatt 2023'!J26</f>
        <v>3815</v>
      </c>
      <c r="H26" s="12">
        <f t="shared" si="2"/>
        <v>34615.214738922819</v>
      </c>
      <c r="I26" s="26">
        <f t="shared" si="3"/>
        <v>0.90863661857201528</v>
      </c>
    </row>
    <row r="27" spans="1:9" x14ac:dyDescent="0.35">
      <c r="A27" s="10">
        <v>1135</v>
      </c>
      <c r="B27" s="11" t="s">
        <v>37</v>
      </c>
      <c r="C27" s="12">
        <f>+$C$3*'Skatt 2023'!L27*'Skatt 2023'!J27/1000</f>
        <v>149946.99641506426</v>
      </c>
      <c r="D27" s="12">
        <f>+'Skatt 2023'!G27</f>
        <v>17997.309000000001</v>
      </c>
      <c r="E27" s="12">
        <f>+$E$3*'Skatt 2023'!N27*'Skatt 2023'!J27/1000</f>
        <v>3400.5</v>
      </c>
      <c r="F27" s="13">
        <f t="shared" si="1"/>
        <v>171344.80541506427</v>
      </c>
      <c r="G27" s="12">
        <f>+'Skatt 2023'!J27</f>
        <v>4543</v>
      </c>
      <c r="H27" s="12">
        <f t="shared" si="2"/>
        <v>33754.676736751986</v>
      </c>
      <c r="I27" s="26">
        <f t="shared" si="3"/>
        <v>0.88604781343697148</v>
      </c>
    </row>
    <row r="28" spans="1:9" x14ac:dyDescent="0.35">
      <c r="A28" s="10">
        <v>1144</v>
      </c>
      <c r="B28" s="11" t="s">
        <v>38</v>
      </c>
      <c r="C28" s="12">
        <f>+$C$3*'Skatt 2023'!L28*'Skatt 2023'!J28/1000</f>
        <v>19681.641939391578</v>
      </c>
      <c r="D28" s="12">
        <f>+'Skatt 2023'!G28</f>
        <v>0</v>
      </c>
      <c r="E28" s="12">
        <f>+$E$3*'Skatt 2023'!N28*'Skatt 2023'!J28/1000</f>
        <v>495</v>
      </c>
      <c r="F28" s="13">
        <f t="shared" si="1"/>
        <v>20176.641939391578</v>
      </c>
      <c r="G28" s="12">
        <f>+'Skatt 2023'!J28</f>
        <v>535</v>
      </c>
      <c r="H28" s="12">
        <f t="shared" si="2"/>
        <v>37713.34941942351</v>
      </c>
      <c r="I28" s="26">
        <f t="shared" si="3"/>
        <v>0.98996151114318409</v>
      </c>
    </row>
    <row r="29" spans="1:9" x14ac:dyDescent="0.35">
      <c r="A29" s="10">
        <v>1145</v>
      </c>
      <c r="B29" s="11" t="s">
        <v>39</v>
      </c>
      <c r="C29" s="12">
        <f>+$C$3*'Skatt 2023'!L29*'Skatt 2023'!J29/1000</f>
        <v>32610.446250278972</v>
      </c>
      <c r="D29" s="12">
        <f>+'Skatt 2023'!G29</f>
        <v>0</v>
      </c>
      <c r="E29" s="12">
        <f>+$E$3*'Skatt 2023'!N29*'Skatt 2023'!J29/1000</f>
        <v>653</v>
      </c>
      <c r="F29" s="13">
        <f t="shared" si="1"/>
        <v>33263.446250278968</v>
      </c>
      <c r="G29" s="12">
        <f>+'Skatt 2023'!J29</f>
        <v>868</v>
      </c>
      <c r="H29" s="12">
        <f t="shared" si="2"/>
        <v>38321.942684653186</v>
      </c>
      <c r="I29" s="26">
        <f t="shared" si="3"/>
        <v>1.005936859866998</v>
      </c>
    </row>
    <row r="30" spans="1:9" x14ac:dyDescent="0.35">
      <c r="A30" s="10">
        <v>1146</v>
      </c>
      <c r="B30" s="11" t="s">
        <v>40</v>
      </c>
      <c r="C30" s="12">
        <f>+$C$3*'Skatt 2023'!L30*'Skatt 2023'!J30/1000</f>
        <v>383534.50905895565</v>
      </c>
      <c r="D30" s="12">
        <f>+'Skatt 2023'!G30</f>
        <v>0</v>
      </c>
      <c r="E30" s="12">
        <f>+$E$3*'Skatt 2023'!N30*'Skatt 2023'!J30/1000</f>
        <v>9397.5</v>
      </c>
      <c r="F30" s="13">
        <f t="shared" si="1"/>
        <v>392932.00905895565</v>
      </c>
      <c r="G30" s="12">
        <f>+'Skatt 2023'!J30</f>
        <v>11405</v>
      </c>
      <c r="H30" s="12">
        <f t="shared" si="2"/>
        <v>34452.60929933851</v>
      </c>
      <c r="I30" s="26">
        <f t="shared" si="3"/>
        <v>0.90436828576230521</v>
      </c>
    </row>
    <row r="31" spans="1:9" x14ac:dyDescent="0.35">
      <c r="A31" s="10">
        <v>1149</v>
      </c>
      <c r="B31" s="11" t="s">
        <v>41</v>
      </c>
      <c r="C31" s="12">
        <f>+$C$3*'Skatt 2023'!L31*'Skatt 2023'!J31/1000</f>
        <v>1416430.066577289</v>
      </c>
      <c r="D31" s="12">
        <f>+'Skatt 2023'!G31</f>
        <v>0</v>
      </c>
      <c r="E31" s="12">
        <f>+$E$3*'Skatt 2023'!N31*'Skatt 2023'!J31/1000</f>
        <v>36650.499999999993</v>
      </c>
      <c r="F31" s="13">
        <f t="shared" si="1"/>
        <v>1453080.566577289</v>
      </c>
      <c r="G31" s="12">
        <f>+'Skatt 2023'!J31</f>
        <v>42903</v>
      </c>
      <c r="H31" s="12">
        <f t="shared" si="2"/>
        <v>33868.973418578869</v>
      </c>
      <c r="I31" s="26">
        <f t="shared" si="3"/>
        <v>0.88904805917493601</v>
      </c>
    </row>
    <row r="32" spans="1:9" x14ac:dyDescent="0.35">
      <c r="A32" s="10">
        <v>1151</v>
      </c>
      <c r="B32" s="11" t="s">
        <v>42</v>
      </c>
      <c r="C32" s="12">
        <f>+$C$3*'Skatt 2023'!L32*'Skatt 2023'!J32/1000</f>
        <v>8050.8235842350523</v>
      </c>
      <c r="D32" s="12">
        <f>+'Skatt 2023'!G32</f>
        <v>0</v>
      </c>
      <c r="E32" s="12">
        <f>+$E$3*'Skatt 2023'!N32*'Skatt 2023'!J32/1000</f>
        <v>178.5</v>
      </c>
      <c r="F32" s="13">
        <f t="shared" si="1"/>
        <v>8229.3235842350514</v>
      </c>
      <c r="G32" s="12">
        <f>+'Skatt 2023'!J32</f>
        <v>208</v>
      </c>
      <c r="H32" s="12">
        <f t="shared" si="2"/>
        <v>39564.055693437746</v>
      </c>
      <c r="I32" s="26">
        <f t="shared" si="3"/>
        <v>1.0385418681761689</v>
      </c>
    </row>
    <row r="33" spans="1:9" x14ac:dyDescent="0.35">
      <c r="A33" s="10">
        <v>1160</v>
      </c>
      <c r="B33" s="11" t="s">
        <v>43</v>
      </c>
      <c r="C33" s="12">
        <f>+$C$3*'Skatt 2023'!L33*'Skatt 2023'!J33/1000</f>
        <v>315158.91303414718</v>
      </c>
      <c r="D33" s="12">
        <f>+'Skatt 2023'!G33</f>
        <v>0</v>
      </c>
      <c r="E33" s="12">
        <f>+$E$3*'Skatt 2023'!N33*'Skatt 2023'!J33/1000</f>
        <v>26097</v>
      </c>
      <c r="F33" s="13">
        <f t="shared" si="1"/>
        <v>341255.91303414718</v>
      </c>
      <c r="G33" s="12">
        <f>+'Skatt 2023'!J33</f>
        <v>8844</v>
      </c>
      <c r="H33" s="12">
        <f t="shared" si="2"/>
        <v>38586.150275231477</v>
      </c>
      <c r="I33" s="26">
        <f t="shared" si="3"/>
        <v>1.012872211662871</v>
      </c>
    </row>
    <row r="34" spans="1:9" x14ac:dyDescent="0.35">
      <c r="A34" s="10">
        <v>1505</v>
      </c>
      <c r="B34" s="11" t="s">
        <v>44</v>
      </c>
      <c r="C34" s="12">
        <f>+$C$3*'Skatt 2023'!L34*'Skatt 2023'!J34/1000</f>
        <v>808216.52191925689</v>
      </c>
      <c r="D34" s="12">
        <f>+'Skatt 2023'!G34</f>
        <v>0</v>
      </c>
      <c r="E34" s="12">
        <f>+$E$3*'Skatt 2023'!N34*'Skatt 2023'!J34/1000</f>
        <v>18939.5</v>
      </c>
      <c r="F34" s="13">
        <f t="shared" si="1"/>
        <v>827156.02191925689</v>
      </c>
      <c r="G34" s="12">
        <f>+'Skatt 2023'!J34</f>
        <v>24159</v>
      </c>
      <c r="H34" s="12">
        <f t="shared" si="2"/>
        <v>34238.007447297357</v>
      </c>
      <c r="I34" s="26">
        <f t="shared" si="3"/>
        <v>0.89873506630523503</v>
      </c>
    </row>
    <row r="35" spans="1:9" x14ac:dyDescent="0.35">
      <c r="A35" s="10">
        <v>1506</v>
      </c>
      <c r="B35" s="11" t="s">
        <v>45</v>
      </c>
      <c r="C35" s="12">
        <f>+$C$3*'Skatt 2023'!L35*'Skatt 2023'!J35/1000</f>
        <v>1157552.5257761311</v>
      </c>
      <c r="D35" s="12">
        <f>+'Skatt 2023'!G35</f>
        <v>12764.972</v>
      </c>
      <c r="E35" s="12">
        <f>+$E$3*'Skatt 2023'!N35*'Skatt 2023'!J35/1000</f>
        <v>35944</v>
      </c>
      <c r="F35" s="13">
        <f t="shared" si="1"/>
        <v>1206261.4977761311</v>
      </c>
      <c r="G35" s="12">
        <f>+'Skatt 2023'!J35</f>
        <v>32446</v>
      </c>
      <c r="H35" s="12">
        <f t="shared" si="2"/>
        <v>36784.088201199876</v>
      </c>
      <c r="I35" s="26">
        <f t="shared" si="3"/>
        <v>0.96556874693631067</v>
      </c>
    </row>
    <row r="36" spans="1:9" x14ac:dyDescent="0.35">
      <c r="A36" s="10">
        <v>1507</v>
      </c>
      <c r="B36" s="11" t="s">
        <v>46</v>
      </c>
      <c r="C36" s="12">
        <f>+$C$3*'Skatt 2023'!L36*'Skatt 2023'!J36/1000</f>
        <v>2331661.0408765441</v>
      </c>
      <c r="D36" s="12">
        <f>+'Skatt 2023'!G36</f>
        <v>0</v>
      </c>
      <c r="E36" s="12">
        <f>+$E$3*'Skatt 2023'!N36*'Skatt 2023'!J36/1000</f>
        <v>100002.5</v>
      </c>
      <c r="F36" s="13">
        <f t="shared" si="1"/>
        <v>2431663.5408765441</v>
      </c>
      <c r="G36" s="12">
        <f>+'Skatt 2023'!J36</f>
        <v>67520</v>
      </c>
      <c r="H36" s="12">
        <f t="shared" si="2"/>
        <v>36013.974242839809</v>
      </c>
      <c r="I36" s="26">
        <f t="shared" si="3"/>
        <v>0.94535353959707769</v>
      </c>
    </row>
    <row r="37" spans="1:9" x14ac:dyDescent="0.35">
      <c r="A37" s="10">
        <v>1511</v>
      </c>
      <c r="B37" s="11" t="s">
        <v>47</v>
      </c>
      <c r="C37" s="12">
        <f>+$C$3*'Skatt 2023'!L37*'Skatt 2023'!J37/1000</f>
        <v>105521.37396226785</v>
      </c>
      <c r="D37" s="12">
        <f>+'Skatt 2023'!G37</f>
        <v>412.91800000000001</v>
      </c>
      <c r="E37" s="12">
        <f>+$E$3*'Skatt 2023'!N37*'Skatt 2023'!J37/1000</f>
        <v>2402</v>
      </c>
      <c r="F37" s="13">
        <f t="shared" si="1"/>
        <v>108336.29196226786</v>
      </c>
      <c r="G37" s="12">
        <f>+'Skatt 2023'!J37</f>
        <v>3013</v>
      </c>
      <c r="H37" s="12">
        <f t="shared" si="2"/>
        <v>35819.241275229957</v>
      </c>
      <c r="I37" s="26">
        <f t="shared" si="3"/>
        <v>0.94024187102740242</v>
      </c>
    </row>
    <row r="38" spans="1:9" x14ac:dyDescent="0.35">
      <c r="A38" s="14">
        <v>1514</v>
      </c>
      <c r="B38" s="15" t="s">
        <v>48</v>
      </c>
      <c r="C38" s="12">
        <f>+$C$3*'Skatt 2023'!L38*'Skatt 2023'!J38/1000</f>
        <v>96423.115812177086</v>
      </c>
      <c r="D38" s="12">
        <f>+'Skatt 2023'!G38</f>
        <v>0</v>
      </c>
      <c r="E38" s="12">
        <f>+$E$3*'Skatt 2023'!N38*'Skatt 2023'!J38/1000</f>
        <v>2816.5</v>
      </c>
      <c r="F38" s="13">
        <f t="shared" si="1"/>
        <v>99239.615812177086</v>
      </c>
      <c r="G38" s="12">
        <f>+'Skatt 2023'!J38</f>
        <v>2442</v>
      </c>
      <c r="H38" s="12">
        <f t="shared" si="2"/>
        <v>40638.663313749836</v>
      </c>
      <c r="I38" s="26">
        <f t="shared" si="3"/>
        <v>1.0667499218247329</v>
      </c>
    </row>
    <row r="39" spans="1:9" x14ac:dyDescent="0.35">
      <c r="A39" s="10">
        <v>1515</v>
      </c>
      <c r="B39" s="11" t="s">
        <v>49</v>
      </c>
      <c r="C39" s="12">
        <f>+$C$3*'Skatt 2023'!L39*'Skatt 2023'!J39/1000</f>
        <v>274407.32989232481</v>
      </c>
      <c r="D39" s="12">
        <f>+'Skatt 2023'!G39</f>
        <v>0</v>
      </c>
      <c r="E39" s="12">
        <f>+$E$3*'Skatt 2023'!N39*'Skatt 2023'!J39/1000</f>
        <v>15313.499999999998</v>
      </c>
      <c r="F39" s="13">
        <f t="shared" si="1"/>
        <v>289720.82989232481</v>
      </c>
      <c r="G39" s="12">
        <f>+'Skatt 2023'!J39</f>
        <v>8842</v>
      </c>
      <c r="H39" s="12">
        <f t="shared" si="2"/>
        <v>32766.43631444524</v>
      </c>
      <c r="I39" s="26">
        <f t="shared" si="3"/>
        <v>0.86010686687825244</v>
      </c>
    </row>
    <row r="40" spans="1:9" x14ac:dyDescent="0.35">
      <c r="A40" s="10">
        <v>1516</v>
      </c>
      <c r="B40" s="11" t="s">
        <v>50</v>
      </c>
      <c r="C40" s="12">
        <f>+$C$3*'Skatt 2023'!L40*'Skatt 2023'!J40/1000</f>
        <v>296359.32950903982</v>
      </c>
      <c r="D40" s="12">
        <f>+'Skatt 2023'!G40</f>
        <v>0</v>
      </c>
      <c r="E40" s="12">
        <f>+$E$3*'Skatt 2023'!N40*'Skatt 2023'!J40/1000</f>
        <v>13433.5</v>
      </c>
      <c r="F40" s="13">
        <f t="shared" si="1"/>
        <v>309792.82950903982</v>
      </c>
      <c r="G40" s="12">
        <f>+'Skatt 2023'!J40</f>
        <v>8797</v>
      </c>
      <c r="H40" s="12">
        <f t="shared" si="2"/>
        <v>35215.73599056949</v>
      </c>
      <c r="I40" s="26">
        <f t="shared" si="3"/>
        <v>0.92440007991675477</v>
      </c>
    </row>
    <row r="41" spans="1:9" x14ac:dyDescent="0.35">
      <c r="A41" s="10">
        <v>1517</v>
      </c>
      <c r="B41" s="11" t="s">
        <v>51</v>
      </c>
      <c r="C41" s="12">
        <f>+$C$3*'Skatt 2023'!L41*'Skatt 2023'!J41/1000</f>
        <v>149480.64003037961</v>
      </c>
      <c r="D41" s="12">
        <f>+'Skatt 2023'!G41</f>
        <v>0</v>
      </c>
      <c r="E41" s="12">
        <f>+$E$3*'Skatt 2023'!N41*'Skatt 2023'!J41/1000</f>
        <v>4195.5</v>
      </c>
      <c r="F41" s="13">
        <f t="shared" si="1"/>
        <v>153676.14003037961</v>
      </c>
      <c r="G41" s="12">
        <f>+'Skatt 2023'!J41</f>
        <v>5159</v>
      </c>
      <c r="H41" s="12">
        <f t="shared" si="2"/>
        <v>29787.970542814426</v>
      </c>
      <c r="I41" s="26">
        <f t="shared" si="3"/>
        <v>0.78192323902330274</v>
      </c>
    </row>
    <row r="42" spans="1:9" x14ac:dyDescent="0.35">
      <c r="A42" s="10">
        <v>1520</v>
      </c>
      <c r="B42" s="11" t="s">
        <v>52</v>
      </c>
      <c r="C42" s="12">
        <f>+$C$3*'Skatt 2023'!L42*'Skatt 2023'!J42/1000</f>
        <v>329527.36427535163</v>
      </c>
      <c r="D42" s="12">
        <f>+'Skatt 2023'!G42</f>
        <v>0</v>
      </c>
      <c r="E42" s="12">
        <f>+$E$3*'Skatt 2023'!N42*'Skatt 2023'!J42/1000</f>
        <v>14393.5</v>
      </c>
      <c r="F42" s="13">
        <f t="shared" si="1"/>
        <v>343920.86427535163</v>
      </c>
      <c r="G42" s="12">
        <f>+'Skatt 2023'!J42</f>
        <v>10929</v>
      </c>
      <c r="H42" s="12">
        <f t="shared" si="2"/>
        <v>31468.648940923384</v>
      </c>
      <c r="I42" s="26">
        <f t="shared" si="3"/>
        <v>0.82604042703102554</v>
      </c>
    </row>
    <row r="43" spans="1:9" x14ac:dyDescent="0.35">
      <c r="A43" s="10">
        <v>1525</v>
      </c>
      <c r="B43" s="11" t="s">
        <v>53</v>
      </c>
      <c r="C43" s="12">
        <f>+$C$3*'Skatt 2023'!L43*'Skatt 2023'!J43/1000</f>
        <v>136670.4072638487</v>
      </c>
      <c r="D43" s="12">
        <f>+'Skatt 2023'!G43</f>
        <v>88.429000000000002</v>
      </c>
      <c r="E43" s="12">
        <f>+$E$3*'Skatt 2023'!N43*'Skatt 2023'!J43/1000</f>
        <v>7421</v>
      </c>
      <c r="F43" s="13">
        <f t="shared" si="1"/>
        <v>144179.8362638487</v>
      </c>
      <c r="G43" s="12">
        <f>+'Skatt 2023'!J43</f>
        <v>4421</v>
      </c>
      <c r="H43" s="12">
        <f t="shared" si="2"/>
        <v>32592.492029823272</v>
      </c>
      <c r="I43" s="26">
        <f t="shared" si="3"/>
        <v>0.85554089356880147</v>
      </c>
    </row>
    <row r="44" spans="1:9" x14ac:dyDescent="0.35">
      <c r="A44" s="10">
        <v>1528</v>
      </c>
      <c r="B44" s="11" t="s">
        <v>54</v>
      </c>
      <c r="C44" s="12">
        <f>+$C$3*'Skatt 2023'!L44*'Skatt 2023'!J44/1000</f>
        <v>228618.76283587603</v>
      </c>
      <c r="D44" s="12">
        <f>+'Skatt 2023'!G44</f>
        <v>0</v>
      </c>
      <c r="E44" s="12">
        <f>+$E$3*'Skatt 2023'!N44*'Skatt 2023'!J44/1000</f>
        <v>6283</v>
      </c>
      <c r="F44" s="13">
        <f t="shared" si="1"/>
        <v>234901.76283587603</v>
      </c>
      <c r="G44" s="12">
        <f>+'Skatt 2023'!J44</f>
        <v>7630</v>
      </c>
      <c r="H44" s="12">
        <f t="shared" si="2"/>
        <v>30786.600633797643</v>
      </c>
      <c r="I44" s="26">
        <f t="shared" si="3"/>
        <v>0.808136910552399</v>
      </c>
    </row>
    <row r="45" spans="1:9" x14ac:dyDescent="0.35">
      <c r="A45" s="10">
        <v>1531</v>
      </c>
      <c r="B45" s="11" t="s">
        <v>55</v>
      </c>
      <c r="C45" s="12">
        <f>+$C$3*'Skatt 2023'!L45*'Skatt 2023'!J45/1000</f>
        <v>292861.4055563006</v>
      </c>
      <c r="D45" s="12">
        <f>+'Skatt 2023'!G45</f>
        <v>0</v>
      </c>
      <c r="E45" s="12">
        <f>+$E$3*'Skatt 2023'!N45*'Skatt 2023'!J45/1000</f>
        <v>5981.5</v>
      </c>
      <c r="F45" s="13">
        <f t="shared" si="1"/>
        <v>298842.9055563006</v>
      </c>
      <c r="G45" s="12">
        <f>+'Skatt 2023'!J45</f>
        <v>9636</v>
      </c>
      <c r="H45" s="12">
        <f t="shared" si="2"/>
        <v>31013.169941500684</v>
      </c>
      <c r="I45" s="26">
        <f t="shared" si="3"/>
        <v>0.81408427130622396</v>
      </c>
    </row>
    <row r="46" spans="1:9" x14ac:dyDescent="0.35">
      <c r="A46" s="10">
        <v>1532</v>
      </c>
      <c r="B46" s="11" t="s">
        <v>56</v>
      </c>
      <c r="C46" s="12">
        <f>+$C$3*'Skatt 2023'!L46*'Skatt 2023'!J46/1000</f>
        <v>293914.35892164474</v>
      </c>
      <c r="D46" s="12">
        <f>+'Skatt 2023'!G46</f>
        <v>0</v>
      </c>
      <c r="E46" s="12">
        <f>+$E$3*'Skatt 2023'!N46*'Skatt 2023'!J46/1000</f>
        <v>5760</v>
      </c>
      <c r="F46" s="13">
        <f t="shared" si="1"/>
        <v>299674.35892164474</v>
      </c>
      <c r="G46" s="12">
        <f>+'Skatt 2023'!J46</f>
        <v>8692</v>
      </c>
      <c r="H46" s="12">
        <f t="shared" si="2"/>
        <v>34477.031629273442</v>
      </c>
      <c r="I46" s="26">
        <f t="shared" si="3"/>
        <v>0.90500936291456613</v>
      </c>
    </row>
    <row r="47" spans="1:9" x14ac:dyDescent="0.35">
      <c r="A47" s="10">
        <v>1535</v>
      </c>
      <c r="B47" s="11" t="s">
        <v>57</v>
      </c>
      <c r="C47" s="12">
        <f>+$C$3*'Skatt 2023'!L47*'Skatt 2023'!J47/1000</f>
        <v>233313.56878013481</v>
      </c>
      <c r="D47" s="12">
        <f>+'Skatt 2023'!G47</f>
        <v>0</v>
      </c>
      <c r="E47" s="12">
        <f>+$E$3*'Skatt 2023'!N47*'Skatt 2023'!J47/1000</f>
        <v>7833.5000000000009</v>
      </c>
      <c r="F47" s="13">
        <f t="shared" si="1"/>
        <v>241147.06878013481</v>
      </c>
      <c r="G47" s="12">
        <f>+'Skatt 2023'!J47</f>
        <v>7051</v>
      </c>
      <c r="H47" s="12">
        <f t="shared" si="2"/>
        <v>34200.40686145721</v>
      </c>
      <c r="I47" s="26">
        <f t="shared" si="3"/>
        <v>0.8977480647964533</v>
      </c>
    </row>
    <row r="48" spans="1:9" x14ac:dyDescent="0.35">
      <c r="A48" s="10">
        <v>1539</v>
      </c>
      <c r="B48" s="11" t="s">
        <v>58</v>
      </c>
      <c r="C48" s="12">
        <f>+$C$3*'Skatt 2023'!L48*'Skatt 2023'!J48/1000</f>
        <v>225283.11763061717</v>
      </c>
      <c r="D48" s="12">
        <f>+'Skatt 2023'!G48</f>
        <v>3888.951</v>
      </c>
      <c r="E48" s="12">
        <f>+$E$3*'Skatt 2023'!N48*'Skatt 2023'!J48/1000</f>
        <v>14089.5</v>
      </c>
      <c r="F48" s="13">
        <f t="shared" si="1"/>
        <v>243261.56863061717</v>
      </c>
      <c r="G48" s="12">
        <f>+'Skatt 2023'!J48</f>
        <v>7046</v>
      </c>
      <c r="H48" s="12">
        <f t="shared" si="2"/>
        <v>33972.8381536499</v>
      </c>
      <c r="I48" s="26">
        <f t="shared" si="3"/>
        <v>0.8917744701585345</v>
      </c>
    </row>
    <row r="49" spans="1:9" x14ac:dyDescent="0.35">
      <c r="A49" s="10">
        <v>1547</v>
      </c>
      <c r="B49" s="11" t="s">
        <v>59</v>
      </c>
      <c r="C49" s="12">
        <f>+$C$3*'Skatt 2023'!L49*'Skatt 2023'!J49/1000</f>
        <v>124004.07754817676</v>
      </c>
      <c r="D49" s="12">
        <f>+'Skatt 2023'!G49</f>
        <v>0</v>
      </c>
      <c r="E49" s="12">
        <f>+$E$3*'Skatt 2023'!N49*'Skatt 2023'!J49/1000</f>
        <v>2646</v>
      </c>
      <c r="F49" s="13">
        <f t="shared" si="1"/>
        <v>126650.07754817676</v>
      </c>
      <c r="G49" s="12">
        <f>+'Skatt 2023'!J49</f>
        <v>3654</v>
      </c>
      <c r="H49" s="12">
        <f t="shared" si="2"/>
        <v>34660.667090360366</v>
      </c>
      <c r="I49" s="26">
        <f t="shared" si="3"/>
        <v>0.90982972603149093</v>
      </c>
    </row>
    <row r="50" spans="1:9" x14ac:dyDescent="0.35">
      <c r="A50" s="10">
        <v>1554</v>
      </c>
      <c r="B50" s="11" t="s">
        <v>60</v>
      </c>
      <c r="C50" s="12">
        <f>+$C$3*'Skatt 2023'!L50*'Skatt 2023'!J50/1000</f>
        <v>190431.66122472301</v>
      </c>
      <c r="D50" s="12">
        <f>+'Skatt 2023'!G50</f>
        <v>0</v>
      </c>
      <c r="E50" s="12">
        <f>+$E$3*'Skatt 2023'!N50*'Skatt 2023'!J50/1000</f>
        <v>6514.5</v>
      </c>
      <c r="F50" s="13">
        <f t="shared" si="1"/>
        <v>196946.16122472301</v>
      </c>
      <c r="G50" s="12">
        <f>+'Skatt 2023'!J50</f>
        <v>5872</v>
      </c>
      <c r="H50" s="12">
        <f t="shared" si="2"/>
        <v>33539.877592766177</v>
      </c>
      <c r="I50" s="26">
        <f t="shared" si="3"/>
        <v>0.88040941513912796</v>
      </c>
    </row>
    <row r="51" spans="1:9" x14ac:dyDescent="0.35">
      <c r="A51" s="10">
        <v>1557</v>
      </c>
      <c r="B51" s="11" t="s">
        <v>61</v>
      </c>
      <c r="C51" s="12">
        <f>+$C$3*'Skatt 2023'!L51*'Skatt 2023'!J51/1000</f>
        <v>74874.15057634117</v>
      </c>
      <c r="D51" s="12">
        <f>+'Skatt 2023'!G51</f>
        <v>0</v>
      </c>
      <c r="E51" s="12">
        <f>+$E$3*'Skatt 2023'!N51*'Skatt 2023'!J51/1000</f>
        <v>2471</v>
      </c>
      <c r="F51" s="13">
        <f t="shared" si="1"/>
        <v>77345.15057634117</v>
      </c>
      <c r="G51" s="12">
        <f>+'Skatt 2023'!J51</f>
        <v>2669</v>
      </c>
      <c r="H51" s="12">
        <f t="shared" si="2"/>
        <v>28979.074775699202</v>
      </c>
      <c r="I51" s="26">
        <f t="shared" si="3"/>
        <v>0.76069002350948023</v>
      </c>
    </row>
    <row r="52" spans="1:9" x14ac:dyDescent="0.35">
      <c r="A52" s="10">
        <v>1560</v>
      </c>
      <c r="B52" s="11" t="s">
        <v>62</v>
      </c>
      <c r="C52" s="12">
        <f>+$C$3*'Skatt 2023'!L52*'Skatt 2023'!J52/1000</f>
        <v>93800.484641132731</v>
      </c>
      <c r="D52" s="12">
        <f>+'Skatt 2023'!G52</f>
        <v>0</v>
      </c>
      <c r="E52" s="12">
        <f>+$E$3*'Skatt 2023'!N52*'Skatt 2023'!J52/1000</f>
        <v>1888.9999999999998</v>
      </c>
      <c r="F52" s="13">
        <f t="shared" si="1"/>
        <v>95689.484641132731</v>
      </c>
      <c r="G52" s="12">
        <f>+'Skatt 2023'!J52</f>
        <v>3031</v>
      </c>
      <c r="H52" s="12">
        <f t="shared" si="2"/>
        <v>31570.268769756756</v>
      </c>
      <c r="I52" s="26">
        <f t="shared" si="3"/>
        <v>0.82870791005395172</v>
      </c>
    </row>
    <row r="53" spans="1:9" x14ac:dyDescent="0.35">
      <c r="A53" s="10">
        <v>1563</v>
      </c>
      <c r="B53" s="11" t="s">
        <v>63</v>
      </c>
      <c r="C53" s="12">
        <f>+$C$3*'Skatt 2023'!L53*'Skatt 2023'!J53/1000</f>
        <v>252900.77885296609</v>
      </c>
      <c r="D53" s="12">
        <f>+'Skatt 2023'!G53</f>
        <v>15514.224</v>
      </c>
      <c r="E53" s="12">
        <f>+$E$3*'Skatt 2023'!N53*'Skatt 2023'!J53/1000</f>
        <v>4711.5</v>
      </c>
      <c r="F53" s="13">
        <f t="shared" si="1"/>
        <v>273126.50285296608</v>
      </c>
      <c r="G53" s="12">
        <f>+'Skatt 2023'!J53</f>
        <v>7110</v>
      </c>
      <c r="H53" s="12">
        <f t="shared" si="2"/>
        <v>36232.388024327156</v>
      </c>
      <c r="I53" s="26">
        <f t="shared" si="3"/>
        <v>0.95108682079602491</v>
      </c>
    </row>
    <row r="54" spans="1:9" x14ac:dyDescent="0.35">
      <c r="A54" s="10">
        <v>1566</v>
      </c>
      <c r="B54" s="11" t="s">
        <v>64</v>
      </c>
      <c r="C54" s="12">
        <f>+$C$3*'Skatt 2023'!L54*'Skatt 2023'!J54/1000</f>
        <v>172449.78188531799</v>
      </c>
      <c r="D54" s="12">
        <f>+'Skatt 2023'!G54</f>
        <v>7524.7920000000004</v>
      </c>
      <c r="E54" s="12">
        <f>+$E$3*'Skatt 2023'!N54*'Skatt 2023'!J54/1000</f>
        <v>7171</v>
      </c>
      <c r="F54" s="13">
        <f t="shared" si="1"/>
        <v>187145.57388531798</v>
      </c>
      <c r="G54" s="12">
        <f>+'Skatt 2023'!J54</f>
        <v>5912</v>
      </c>
      <c r="H54" s="12">
        <f t="shared" si="2"/>
        <v>30382.405596298711</v>
      </c>
      <c r="I54" s="26">
        <f t="shared" si="3"/>
        <v>0.79752693991126211</v>
      </c>
    </row>
    <row r="55" spans="1:9" x14ac:dyDescent="0.35">
      <c r="A55" s="10">
        <v>1573</v>
      </c>
      <c r="B55" s="11" t="s">
        <v>65</v>
      </c>
      <c r="C55" s="12">
        <f>+$C$3*'Skatt 2023'!L55*'Skatt 2023'!J55/1000</f>
        <v>71521.34606917121</v>
      </c>
      <c r="D55" s="12">
        <f>+'Skatt 2023'!G55</f>
        <v>0</v>
      </c>
      <c r="E55" s="12">
        <f>+$E$3*'Skatt 2023'!N55*'Skatt 2023'!J55/1000</f>
        <v>1693.5</v>
      </c>
      <c r="F55" s="13">
        <f t="shared" si="1"/>
        <v>73214.84606917121</v>
      </c>
      <c r="G55" s="12">
        <f>+'Skatt 2023'!J55</f>
        <v>2158</v>
      </c>
      <c r="H55" s="12">
        <f t="shared" si="2"/>
        <v>33927.176121024655</v>
      </c>
      <c r="I55" s="26">
        <f t="shared" si="3"/>
        <v>0.89057585864522582</v>
      </c>
    </row>
    <row r="56" spans="1:9" x14ac:dyDescent="0.35">
      <c r="A56" s="10">
        <v>1576</v>
      </c>
      <c r="B56" s="11" t="s">
        <v>66</v>
      </c>
      <c r="C56" s="12">
        <f>+$C$3*'Skatt 2023'!L56*'Skatt 2023'!J56/1000</f>
        <v>115103.72251132627</v>
      </c>
      <c r="D56" s="12">
        <f>+'Skatt 2023'!G56</f>
        <v>0</v>
      </c>
      <c r="E56" s="12">
        <f>+$E$3*'Skatt 2023'!N56*'Skatt 2023'!J56/1000</f>
        <v>3442.5000000000005</v>
      </c>
      <c r="F56" s="13">
        <f t="shared" si="1"/>
        <v>118546.22251132627</v>
      </c>
      <c r="G56" s="12">
        <f>+'Skatt 2023'!J56</f>
        <v>3381</v>
      </c>
      <c r="H56" s="12">
        <f t="shared" si="2"/>
        <v>35062.473384006589</v>
      </c>
      <c r="I56" s="26">
        <f t="shared" si="3"/>
        <v>0.920376993027617</v>
      </c>
    </row>
    <row r="57" spans="1:9" x14ac:dyDescent="0.35">
      <c r="A57" s="10">
        <v>1577</v>
      </c>
      <c r="B57" s="11" t="s">
        <v>67</v>
      </c>
      <c r="C57" s="12">
        <f>+$C$3*'Skatt 2023'!L57*'Skatt 2023'!J57/1000</f>
        <v>324629.3838285752</v>
      </c>
      <c r="D57" s="12">
        <f>+'Skatt 2023'!G57</f>
        <v>4178.5590000000002</v>
      </c>
      <c r="E57" s="12">
        <f>+$E$3*'Skatt 2023'!N57*'Skatt 2023'!J57/1000</f>
        <v>8018.5</v>
      </c>
      <c r="F57" s="13">
        <f t="shared" si="1"/>
        <v>336826.44282857521</v>
      </c>
      <c r="G57" s="12">
        <f>+'Skatt 2023'!J57</f>
        <v>10960</v>
      </c>
      <c r="H57" s="12">
        <f t="shared" si="2"/>
        <v>30351.084290928393</v>
      </c>
      <c r="I57" s="26">
        <f t="shared" si="3"/>
        <v>0.79670476719860972</v>
      </c>
    </row>
    <row r="58" spans="1:9" x14ac:dyDescent="0.35">
      <c r="A58" s="10">
        <v>1578</v>
      </c>
      <c r="B58" s="11" t="s">
        <v>68</v>
      </c>
      <c r="C58" s="12">
        <f>+$C$3*'Skatt 2023'!L58*'Skatt 2023'!J58/1000</f>
        <v>83698.342870755107</v>
      </c>
      <c r="D58" s="12">
        <f>+'Skatt 2023'!G58</f>
        <v>10128.723</v>
      </c>
      <c r="E58" s="12">
        <f>+$E$3*'Skatt 2023'!N58*'Skatt 2023'!J58/1000</f>
        <v>2451</v>
      </c>
      <c r="F58" s="13">
        <f t="shared" si="1"/>
        <v>96278.065870755105</v>
      </c>
      <c r="G58" s="12">
        <f>+'Skatt 2023'!J58</f>
        <v>2494</v>
      </c>
      <c r="H58" s="12">
        <f t="shared" si="2"/>
        <v>34542.639483061386</v>
      </c>
      <c r="I58" s="26">
        <f t="shared" si="3"/>
        <v>0.90673154487608987</v>
      </c>
    </row>
    <row r="59" spans="1:9" x14ac:dyDescent="0.35">
      <c r="A59" s="10">
        <v>1579</v>
      </c>
      <c r="B59" s="11" t="s">
        <v>69</v>
      </c>
      <c r="C59" s="12">
        <f>+$C$3*'Skatt 2023'!L59*'Skatt 2023'!J59/1000</f>
        <v>425029.71576402802</v>
      </c>
      <c r="D59" s="12">
        <f>+'Skatt 2023'!G59</f>
        <v>0</v>
      </c>
      <c r="E59" s="12">
        <f>+$E$3*'Skatt 2023'!N59*'Skatt 2023'!J59/1000</f>
        <v>9715</v>
      </c>
      <c r="F59" s="13">
        <f t="shared" si="1"/>
        <v>434744.71576402802</v>
      </c>
      <c r="G59" s="12">
        <f>+'Skatt 2023'!J59</f>
        <v>13341</v>
      </c>
      <c r="H59" s="12">
        <f t="shared" si="2"/>
        <v>32587.116090550036</v>
      </c>
      <c r="I59" s="26">
        <f t="shared" si="3"/>
        <v>0.85539977714587234</v>
      </c>
    </row>
    <row r="60" spans="1:9" x14ac:dyDescent="0.35">
      <c r="A60" s="10">
        <v>1804</v>
      </c>
      <c r="B60" s="11" t="s">
        <v>70</v>
      </c>
      <c r="C60" s="12">
        <f>+$C$3*'Skatt 2023'!L60*'Skatt 2023'!J60/1000</f>
        <v>1878751.1007553383</v>
      </c>
      <c r="D60" s="12">
        <f>+'Skatt 2023'!G60</f>
        <v>1499.52</v>
      </c>
      <c r="E60" s="12">
        <f>+$E$3*'Skatt 2023'!N60*'Skatt 2023'!J60/1000</f>
        <v>69180</v>
      </c>
      <c r="F60" s="13">
        <f t="shared" si="1"/>
        <v>1949430.6207553383</v>
      </c>
      <c r="G60" s="12">
        <f>+'Skatt 2023'!J60</f>
        <v>53259</v>
      </c>
      <c r="H60" s="12">
        <f t="shared" si="2"/>
        <v>36574.684105134125</v>
      </c>
      <c r="I60" s="26">
        <f t="shared" si="3"/>
        <v>0.96007196665632699</v>
      </c>
    </row>
    <row r="61" spans="1:9" x14ac:dyDescent="0.35">
      <c r="A61" s="10">
        <v>1806</v>
      </c>
      <c r="B61" s="11" t="s">
        <v>71</v>
      </c>
      <c r="C61" s="12">
        <f>+$C$3*'Skatt 2023'!L61*'Skatt 2023'!J61/1000</f>
        <v>719792.38171479502</v>
      </c>
      <c r="D61" s="12">
        <f>+'Skatt 2023'!G61</f>
        <v>22102.134999999998</v>
      </c>
      <c r="E61" s="12">
        <f>+$E$3*'Skatt 2023'!N61*'Skatt 2023'!J61/1000</f>
        <v>13711.5</v>
      </c>
      <c r="F61" s="13">
        <f t="shared" si="1"/>
        <v>755606.01671479503</v>
      </c>
      <c r="G61" s="12">
        <f>+'Skatt 2023'!J61</f>
        <v>21515</v>
      </c>
      <c r="H61" s="12">
        <f t="shared" si="2"/>
        <v>34092.674028110385</v>
      </c>
      <c r="I61" s="26">
        <f t="shared" si="3"/>
        <v>0.89492011765991941</v>
      </c>
    </row>
    <row r="62" spans="1:9" x14ac:dyDescent="0.35">
      <c r="A62" s="10">
        <v>1811</v>
      </c>
      <c r="B62" s="11" t="s">
        <v>72</v>
      </c>
      <c r="C62" s="12">
        <f>+$C$3*'Skatt 2023'!L62*'Skatt 2023'!J62/1000</f>
        <v>35343.832630914767</v>
      </c>
      <c r="D62" s="12">
        <f>+'Skatt 2023'!G62</f>
        <v>6153.2790000000005</v>
      </c>
      <c r="E62" s="12">
        <f>+$E$3*'Skatt 2023'!N62*'Skatt 2023'!J62/1000</f>
        <v>2248</v>
      </c>
      <c r="F62" s="13">
        <f t="shared" si="1"/>
        <v>43745.111630914769</v>
      </c>
      <c r="G62" s="12">
        <f>+'Skatt 2023'!J62</f>
        <v>1391</v>
      </c>
      <c r="H62" s="12">
        <f t="shared" si="2"/>
        <v>27025.041431283084</v>
      </c>
      <c r="I62" s="26">
        <f t="shared" si="3"/>
        <v>0.70939736899213657</v>
      </c>
    </row>
    <row r="63" spans="1:9" x14ac:dyDescent="0.35">
      <c r="A63" s="10">
        <v>1812</v>
      </c>
      <c r="B63" s="11" t="s">
        <v>73</v>
      </c>
      <c r="C63" s="12">
        <f>+$C$3*'Skatt 2023'!L63*'Skatt 2023'!J63/1000</f>
        <v>62554.028182543407</v>
      </c>
      <c r="D63" s="12">
        <f>+'Skatt 2023'!G63</f>
        <v>0</v>
      </c>
      <c r="E63" s="12">
        <f>+$E$3*'Skatt 2023'!N63*'Skatt 2023'!J63/1000</f>
        <v>1154</v>
      </c>
      <c r="F63" s="13">
        <f t="shared" si="1"/>
        <v>63708.028182543407</v>
      </c>
      <c r="G63" s="12">
        <f>+'Skatt 2023'!J63</f>
        <v>1970</v>
      </c>
      <c r="H63" s="12">
        <f t="shared" si="2"/>
        <v>32339.10060027584</v>
      </c>
      <c r="I63" s="26">
        <f t="shared" si="3"/>
        <v>0.84888946201029047</v>
      </c>
    </row>
    <row r="64" spans="1:9" x14ac:dyDescent="0.35">
      <c r="A64" s="10">
        <v>1813</v>
      </c>
      <c r="B64" s="11" t="s">
        <v>74</v>
      </c>
      <c r="C64" s="12">
        <f>+$C$3*'Skatt 2023'!L64*'Skatt 2023'!J64/1000</f>
        <v>271805.98165425693</v>
      </c>
      <c r="D64" s="12">
        <f>+'Skatt 2023'!G64</f>
        <v>316.976</v>
      </c>
      <c r="E64" s="12">
        <f>+$E$3*'Skatt 2023'!N64*'Skatt 2023'!J64/1000</f>
        <v>12236.5</v>
      </c>
      <c r="F64" s="13">
        <f t="shared" si="1"/>
        <v>284359.45765425696</v>
      </c>
      <c r="G64" s="12">
        <f>+'Skatt 2023'!J64</f>
        <v>7787</v>
      </c>
      <c r="H64" s="12">
        <f t="shared" si="2"/>
        <v>36476.496937749704</v>
      </c>
      <c r="I64" s="26">
        <f t="shared" si="3"/>
        <v>0.9574945897302487</v>
      </c>
    </row>
    <row r="65" spans="1:9" x14ac:dyDescent="0.35">
      <c r="A65" s="10">
        <v>1815</v>
      </c>
      <c r="B65" s="11" t="s">
        <v>75</v>
      </c>
      <c r="C65" s="12">
        <f>+$C$3*'Skatt 2023'!L65*'Skatt 2023'!J65/1000</f>
        <v>41703.21352373308</v>
      </c>
      <c r="D65" s="12">
        <f>+'Skatt 2023'!G65</f>
        <v>0</v>
      </c>
      <c r="E65" s="12">
        <f>+$E$3*'Skatt 2023'!N65*'Skatt 2023'!J65/1000</f>
        <v>860.99999999999989</v>
      </c>
      <c r="F65" s="13">
        <f t="shared" si="1"/>
        <v>42564.21352373308</v>
      </c>
      <c r="G65" s="12">
        <f>+'Skatt 2023'!J65</f>
        <v>1219</v>
      </c>
      <c r="H65" s="12">
        <f t="shared" si="2"/>
        <v>34917.320364014013</v>
      </c>
      <c r="I65" s="26">
        <f t="shared" si="3"/>
        <v>0.91656677979461154</v>
      </c>
    </row>
    <row r="66" spans="1:9" x14ac:dyDescent="0.35">
      <c r="A66" s="10">
        <v>1816</v>
      </c>
      <c r="B66" s="11" t="s">
        <v>76</v>
      </c>
      <c r="C66" s="12">
        <f>+$C$3*'Skatt 2023'!L66*'Skatt 2023'!J66/1000</f>
        <v>15280.311713874309</v>
      </c>
      <c r="D66" s="12">
        <f>+'Skatt 2023'!G66</f>
        <v>0</v>
      </c>
      <c r="E66" s="12">
        <f>+$E$3*'Skatt 2023'!N66*'Skatt 2023'!J66/1000</f>
        <v>311</v>
      </c>
      <c r="F66" s="13">
        <f t="shared" si="1"/>
        <v>15591.311713874309</v>
      </c>
      <c r="G66" s="12">
        <f>+'Skatt 2023'!J66</f>
        <v>454</v>
      </c>
      <c r="H66" s="12">
        <f t="shared" si="2"/>
        <v>34342.096286066757</v>
      </c>
      <c r="I66" s="26">
        <f t="shared" si="3"/>
        <v>0.90146735992825178</v>
      </c>
    </row>
    <row r="67" spans="1:9" x14ac:dyDescent="0.35">
      <c r="A67" s="10">
        <v>1818</v>
      </c>
      <c r="B67" s="11" t="s">
        <v>49</v>
      </c>
      <c r="C67" s="12">
        <f>+$C$3*'Skatt 2023'!L67*'Skatt 2023'!J67/1000</f>
        <v>52384.253272372283</v>
      </c>
      <c r="D67" s="12">
        <f>+'Skatt 2023'!G67</f>
        <v>0</v>
      </c>
      <c r="E67" s="12">
        <f>+$E$3*'Skatt 2023'!N67*'Skatt 2023'!J67/1000</f>
        <v>4118.5000000000009</v>
      </c>
      <c r="F67" s="13">
        <f t="shared" si="1"/>
        <v>56502.753272372283</v>
      </c>
      <c r="G67" s="12">
        <f>+'Skatt 2023'!J67</f>
        <v>1839</v>
      </c>
      <c r="H67" s="12">
        <f t="shared" si="2"/>
        <v>30724.716298190473</v>
      </c>
      <c r="I67" s="26">
        <f t="shared" si="3"/>
        <v>0.80651246956964673</v>
      </c>
    </row>
    <row r="68" spans="1:9" x14ac:dyDescent="0.35">
      <c r="A68" s="10">
        <v>1820</v>
      </c>
      <c r="B68" s="11" t="s">
        <v>77</v>
      </c>
      <c r="C68" s="12">
        <f>+$C$3*'Skatt 2023'!L68*'Skatt 2023'!J68/1000</f>
        <v>231961.61244574611</v>
      </c>
      <c r="D68" s="12">
        <f>+'Skatt 2023'!G68</f>
        <v>0</v>
      </c>
      <c r="E68" s="12">
        <f>+$E$3*'Skatt 2023'!N68*'Skatt 2023'!J68/1000</f>
        <v>5211.5</v>
      </c>
      <c r="F68" s="13">
        <f t="shared" si="1"/>
        <v>237173.11244574611</v>
      </c>
      <c r="G68" s="12">
        <f>+'Skatt 2023'!J68</f>
        <v>7300</v>
      </c>
      <c r="H68" s="12">
        <f t="shared" si="2"/>
        <v>32489.467458321385</v>
      </c>
      <c r="I68" s="26">
        <f t="shared" si="3"/>
        <v>0.8528365365689865</v>
      </c>
    </row>
    <row r="69" spans="1:9" x14ac:dyDescent="0.35">
      <c r="A69" s="10">
        <v>1822</v>
      </c>
      <c r="B69" s="11" t="s">
        <v>78</v>
      </c>
      <c r="C69" s="12">
        <f>+$C$3*'Skatt 2023'!L69*'Skatt 2023'!J69/1000</f>
        <v>65894.340553153714</v>
      </c>
      <c r="D69" s="12">
        <f>+'Skatt 2023'!G69</f>
        <v>0</v>
      </c>
      <c r="E69" s="12">
        <f>+$E$3*'Skatt 2023'!N69*'Skatt 2023'!J69/1000</f>
        <v>1421.5</v>
      </c>
      <c r="F69" s="13">
        <f t="shared" si="1"/>
        <v>67315.840553153714</v>
      </c>
      <c r="G69" s="12">
        <f>+'Skatt 2023'!J69</f>
        <v>2270</v>
      </c>
      <c r="H69" s="12">
        <f t="shared" si="2"/>
        <v>29654.555309759344</v>
      </c>
      <c r="I69" s="26">
        <f t="shared" si="3"/>
        <v>0.77842113836775328</v>
      </c>
    </row>
    <row r="70" spans="1:9" x14ac:dyDescent="0.35">
      <c r="A70" s="10">
        <v>1824</v>
      </c>
      <c r="B70" s="11" t="s">
        <v>79</v>
      </c>
      <c r="C70" s="12">
        <f>+$C$3*'Skatt 2023'!L70*'Skatt 2023'!J70/1000</f>
        <v>426037.36180095724</v>
      </c>
      <c r="D70" s="12">
        <f>+'Skatt 2023'!G70</f>
        <v>3262.5889999999999</v>
      </c>
      <c r="E70" s="12">
        <f>+$E$3*'Skatt 2023'!N70*'Skatt 2023'!J70/1000</f>
        <v>10976.5</v>
      </c>
      <c r="F70" s="13">
        <f t="shared" si="1"/>
        <v>440276.45080095722</v>
      </c>
      <c r="G70" s="12">
        <f>+'Skatt 2023'!J70</f>
        <v>13342</v>
      </c>
      <c r="H70" s="12">
        <f t="shared" si="2"/>
        <v>32754.749048190472</v>
      </c>
      <c r="I70" s="26">
        <f t="shared" si="3"/>
        <v>0.8598000804500826</v>
      </c>
    </row>
    <row r="71" spans="1:9" x14ac:dyDescent="0.35">
      <c r="A71" s="10">
        <v>1825</v>
      </c>
      <c r="B71" s="11" t="s">
        <v>80</v>
      </c>
      <c r="C71" s="12">
        <f>+$C$3*'Skatt 2023'!L71*'Skatt 2023'!J71/1000</f>
        <v>39358.969689979625</v>
      </c>
      <c r="D71" s="12">
        <f>+'Skatt 2023'!G71</f>
        <v>2695.7809999999999</v>
      </c>
      <c r="E71" s="12">
        <f>+$E$3*'Skatt 2023'!N71*'Skatt 2023'!J71/1000</f>
        <v>1111</v>
      </c>
      <c r="F71" s="13">
        <f t="shared" si="1"/>
        <v>43165.750689979628</v>
      </c>
      <c r="G71" s="12">
        <f>+'Skatt 2023'!J71</f>
        <v>1454</v>
      </c>
      <c r="H71" s="12">
        <f t="shared" si="2"/>
        <v>27833.541740013497</v>
      </c>
      <c r="I71" s="26">
        <f t="shared" si="3"/>
        <v>0.73062020386922844</v>
      </c>
    </row>
    <row r="72" spans="1:9" x14ac:dyDescent="0.35">
      <c r="A72" s="10">
        <v>1826</v>
      </c>
      <c r="B72" s="11" t="s">
        <v>81</v>
      </c>
      <c r="C72" s="12">
        <f>+$C$3*'Skatt 2023'!L72*'Skatt 2023'!J72/1000</f>
        <v>32181.085760739934</v>
      </c>
      <c r="D72" s="12">
        <f>+'Skatt 2023'!G72</f>
        <v>2952.0590000000002</v>
      </c>
      <c r="E72" s="12">
        <f>+$E$3*'Skatt 2023'!N72*'Skatt 2023'!J72/1000</f>
        <v>742.5</v>
      </c>
      <c r="F72" s="13">
        <f t="shared" si="1"/>
        <v>35875.644760739931</v>
      </c>
      <c r="G72" s="12">
        <f>+'Skatt 2023'!J72</f>
        <v>1278</v>
      </c>
      <c r="H72" s="12">
        <f t="shared" si="2"/>
        <v>25761.80419463219</v>
      </c>
      <c r="I72" s="26">
        <f t="shared" si="3"/>
        <v>0.67623785749345267</v>
      </c>
    </row>
    <row r="73" spans="1:9" x14ac:dyDescent="0.35">
      <c r="A73" s="10">
        <v>1827</v>
      </c>
      <c r="B73" s="11" t="s">
        <v>82</v>
      </c>
      <c r="C73" s="12">
        <f>+$C$3*'Skatt 2023'!L73*'Skatt 2023'!J73/1000</f>
        <v>37150.500419078911</v>
      </c>
      <c r="D73" s="12">
        <f>+'Skatt 2023'!G73</f>
        <v>0</v>
      </c>
      <c r="E73" s="12">
        <f>+$E$3*'Skatt 2023'!N73*'Skatt 2023'!J73/1000</f>
        <v>4019.5</v>
      </c>
      <c r="F73" s="13">
        <f t="shared" si="1"/>
        <v>41170.000419078911</v>
      </c>
      <c r="G73" s="12">
        <f>+'Skatt 2023'!J73</f>
        <v>1391</v>
      </c>
      <c r="H73" s="12">
        <f t="shared" si="2"/>
        <v>29597.412235139403</v>
      </c>
      <c r="I73" s="26">
        <f t="shared" si="3"/>
        <v>0.77692115373703285</v>
      </c>
    </row>
    <row r="74" spans="1:9" x14ac:dyDescent="0.35">
      <c r="A74" s="10">
        <v>1828</v>
      </c>
      <c r="B74" s="11" t="s">
        <v>83</v>
      </c>
      <c r="C74" s="12">
        <f>+$C$3*'Skatt 2023'!L74*'Skatt 2023'!J74/1000</f>
        <v>48918.14658069329</v>
      </c>
      <c r="D74" s="12">
        <f>+'Skatt 2023'!G74</f>
        <v>0</v>
      </c>
      <c r="E74" s="12">
        <f>+$E$3*'Skatt 2023'!N74*'Skatt 2023'!J74/1000</f>
        <v>1666</v>
      </c>
      <c r="F74" s="13">
        <f t="shared" si="1"/>
        <v>50584.14658069329</v>
      </c>
      <c r="G74" s="12">
        <f>+'Skatt 2023'!J74</f>
        <v>1783</v>
      </c>
      <c r="H74" s="12">
        <f t="shared" si="2"/>
        <v>28370.244857371446</v>
      </c>
      <c r="I74" s="26">
        <f t="shared" si="3"/>
        <v>0.74470846272913471</v>
      </c>
    </row>
    <row r="75" spans="1:9" x14ac:dyDescent="0.35">
      <c r="A75" s="10">
        <v>1832</v>
      </c>
      <c r="B75" s="11" t="s">
        <v>84</v>
      </c>
      <c r="C75" s="12">
        <f>+$C$3*'Skatt 2023'!L75*'Skatt 2023'!J75/1000</f>
        <v>123978.87982232567</v>
      </c>
      <c r="D75" s="12">
        <f>+'Skatt 2023'!G75</f>
        <v>35475.836000000003</v>
      </c>
      <c r="E75" s="12">
        <f>+$E$3*'Skatt 2023'!N75*'Skatt 2023'!J75/1000</f>
        <v>1843</v>
      </c>
      <c r="F75" s="13">
        <f t="shared" ref="F75:F138" si="4">+C75+D75+E75</f>
        <v>161297.71582232567</v>
      </c>
      <c r="G75" s="12">
        <f>+'Skatt 2023'!J75</f>
        <v>4459</v>
      </c>
      <c r="H75" s="12">
        <f t="shared" ref="H75:H138" si="5">+(C75+E75)*1000/G75</f>
        <v>28217.510612766466</v>
      </c>
      <c r="I75" s="26">
        <f t="shared" ref="I75:I138" si="6">+H75/H$367</f>
        <v>0.74069924514649832</v>
      </c>
    </row>
    <row r="76" spans="1:9" x14ac:dyDescent="0.35">
      <c r="A76" s="10">
        <v>1833</v>
      </c>
      <c r="B76" s="11" t="s">
        <v>85</v>
      </c>
      <c r="C76" s="12">
        <f>+$C$3*'Skatt 2023'!L76*'Skatt 2023'!J76/1000</f>
        <v>839586.53530608665</v>
      </c>
      <c r="D76" s="12">
        <f>+'Skatt 2023'!G76</f>
        <v>30109.584999999999</v>
      </c>
      <c r="E76" s="12">
        <f>+$E$3*'Skatt 2023'!N76*'Skatt 2023'!J76/1000</f>
        <v>17199</v>
      </c>
      <c r="F76" s="13">
        <f t="shared" si="4"/>
        <v>886895.12030608661</v>
      </c>
      <c r="G76" s="12">
        <f>+'Skatt 2023'!J76</f>
        <v>25980</v>
      </c>
      <c r="H76" s="12">
        <f t="shared" si="5"/>
        <v>32978.658017940208</v>
      </c>
      <c r="I76" s="26">
        <f t="shared" si="6"/>
        <v>0.8656776083139377</v>
      </c>
    </row>
    <row r="77" spans="1:9" x14ac:dyDescent="0.35">
      <c r="A77" s="10">
        <v>1834</v>
      </c>
      <c r="B77" s="11" t="s">
        <v>86</v>
      </c>
      <c r="C77" s="12">
        <f>+$C$3*'Skatt 2023'!L77*'Skatt 2023'!J77/1000</f>
        <v>54742.243432947645</v>
      </c>
      <c r="D77" s="12">
        <f>+'Skatt 2023'!G77</f>
        <v>2.8159999999999998</v>
      </c>
      <c r="E77" s="12">
        <f>+$E$3*'Skatt 2023'!N77*'Skatt 2023'!J77/1000</f>
        <v>8068.5</v>
      </c>
      <c r="F77" s="13">
        <f t="shared" si="4"/>
        <v>62813.559432947644</v>
      </c>
      <c r="G77" s="12">
        <f>+'Skatt 2023'!J77</f>
        <v>1852</v>
      </c>
      <c r="H77" s="12">
        <f t="shared" si="5"/>
        <v>33915.08824673199</v>
      </c>
      <c r="I77" s="26">
        <f t="shared" si="6"/>
        <v>0.89025855640383134</v>
      </c>
    </row>
    <row r="78" spans="1:9" x14ac:dyDescent="0.35">
      <c r="A78" s="10">
        <v>1835</v>
      </c>
      <c r="B78" s="11" t="s">
        <v>87</v>
      </c>
      <c r="C78" s="12">
        <f>+$C$3*'Skatt 2023'!L78*'Skatt 2023'!J78/1000</f>
        <v>13487.60825467203</v>
      </c>
      <c r="D78" s="12">
        <f>+'Skatt 2023'!G78</f>
        <v>0</v>
      </c>
      <c r="E78" s="12">
        <f>+$E$3*'Skatt 2023'!N78*'Skatt 2023'!J78/1000</f>
        <v>569</v>
      </c>
      <c r="F78" s="13">
        <f t="shared" si="4"/>
        <v>14056.60825467203</v>
      </c>
      <c r="G78" s="12">
        <f>+'Skatt 2023'!J78</f>
        <v>444</v>
      </c>
      <c r="H78" s="12">
        <f t="shared" si="5"/>
        <v>31659.027600612681</v>
      </c>
      <c r="I78" s="26">
        <f t="shared" si="6"/>
        <v>0.83103779662393584</v>
      </c>
    </row>
    <row r="79" spans="1:9" x14ac:dyDescent="0.35">
      <c r="A79" s="10">
        <v>1836</v>
      </c>
      <c r="B79" s="11" t="s">
        <v>88</v>
      </c>
      <c r="C79" s="12">
        <f>+$C$3*'Skatt 2023'!L79*'Skatt 2023'!J79/1000</f>
        <v>34585.946995474289</v>
      </c>
      <c r="D79" s="12">
        <f>+'Skatt 2023'!G79</f>
        <v>349.096</v>
      </c>
      <c r="E79" s="12">
        <f>+$E$3*'Skatt 2023'!N79*'Skatt 2023'!J79/1000</f>
        <v>931.5</v>
      </c>
      <c r="F79" s="13">
        <f t="shared" si="4"/>
        <v>35866.542995474287</v>
      </c>
      <c r="G79" s="12">
        <f>+'Skatt 2023'!J79</f>
        <v>1139</v>
      </c>
      <c r="H79" s="12">
        <f t="shared" si="5"/>
        <v>31183.008775657847</v>
      </c>
      <c r="I79" s="26">
        <f t="shared" si="6"/>
        <v>0.81854247805532876</v>
      </c>
    </row>
    <row r="80" spans="1:9" x14ac:dyDescent="0.35">
      <c r="A80" s="10">
        <v>1837</v>
      </c>
      <c r="B80" s="11" t="s">
        <v>89</v>
      </c>
      <c r="C80" s="12">
        <f>+$C$3*'Skatt 2023'!L80*'Skatt 2023'!J80/1000</f>
        <v>203000.17333708162</v>
      </c>
      <c r="D80" s="12">
        <f>+'Skatt 2023'!G80</f>
        <v>22309.583999999999</v>
      </c>
      <c r="E80" s="12">
        <f>+$E$3*'Skatt 2023'!N80*'Skatt 2023'!J80/1000</f>
        <v>4040</v>
      </c>
      <c r="F80" s="13">
        <f t="shared" si="4"/>
        <v>229349.75733708162</v>
      </c>
      <c r="G80" s="12">
        <f>+'Skatt 2023'!J80</f>
        <v>6212</v>
      </c>
      <c r="H80" s="12">
        <f t="shared" si="5"/>
        <v>33329.068470232072</v>
      </c>
      <c r="I80" s="26">
        <f t="shared" si="6"/>
        <v>0.87487575343261437</v>
      </c>
    </row>
    <row r="81" spans="1:9" x14ac:dyDescent="0.35">
      <c r="A81" s="10">
        <v>1838</v>
      </c>
      <c r="B81" s="11" t="s">
        <v>90</v>
      </c>
      <c r="C81" s="12">
        <f>+$C$3*'Skatt 2023'!L81*'Skatt 2023'!J81/1000</f>
        <v>58518.933766928305</v>
      </c>
      <c r="D81" s="12">
        <f>+'Skatt 2023'!G81</f>
        <v>3571.931</v>
      </c>
      <c r="E81" s="12">
        <f>+$E$3*'Skatt 2023'!N81*'Skatt 2023'!J81/1000</f>
        <v>1594</v>
      </c>
      <c r="F81" s="13">
        <f t="shared" si="4"/>
        <v>63684.864766928302</v>
      </c>
      <c r="G81" s="12">
        <f>+'Skatt 2023'!J81</f>
        <v>1928</v>
      </c>
      <c r="H81" s="12">
        <f t="shared" si="5"/>
        <v>31178.907555460741</v>
      </c>
      <c r="I81" s="26">
        <f t="shared" si="6"/>
        <v>0.8184348225379493</v>
      </c>
    </row>
    <row r="82" spans="1:9" x14ac:dyDescent="0.35">
      <c r="A82" s="10">
        <v>1839</v>
      </c>
      <c r="B82" s="11" t="s">
        <v>91</v>
      </c>
      <c r="C82" s="12">
        <f>+$C$3*'Skatt 2023'!L82*'Skatt 2023'!J82/1000</f>
        <v>23984.281671645393</v>
      </c>
      <c r="D82" s="12">
        <f>+'Skatt 2023'!G82</f>
        <v>7253.7849999999999</v>
      </c>
      <c r="E82" s="12">
        <f>+$E$3*'Skatt 2023'!N82*'Skatt 2023'!J82/1000</f>
        <v>594</v>
      </c>
      <c r="F82" s="13">
        <f t="shared" si="4"/>
        <v>31832.066671645392</v>
      </c>
      <c r="G82" s="12">
        <f>+'Skatt 2023'!J82</f>
        <v>1027</v>
      </c>
      <c r="H82" s="12">
        <f t="shared" si="5"/>
        <v>23932.114578038356</v>
      </c>
      <c r="I82" s="26">
        <f t="shared" si="6"/>
        <v>0.62820917996545411</v>
      </c>
    </row>
    <row r="83" spans="1:9" x14ac:dyDescent="0.35">
      <c r="A83" s="10">
        <v>1840</v>
      </c>
      <c r="B83" s="11" t="s">
        <v>92</v>
      </c>
      <c r="C83" s="12">
        <f>+$C$3*'Skatt 2023'!L83*'Skatt 2023'!J83/1000</f>
        <v>129753.26356537655</v>
      </c>
      <c r="D83" s="12">
        <f>+'Skatt 2023'!G83</f>
        <v>668.67899999999997</v>
      </c>
      <c r="E83" s="12">
        <f>+$E$3*'Skatt 2023'!N83*'Skatt 2023'!J83/1000</f>
        <v>3429.5</v>
      </c>
      <c r="F83" s="13">
        <f t="shared" si="4"/>
        <v>133851.44256537655</v>
      </c>
      <c r="G83" s="12">
        <f>+'Skatt 2023'!J83</f>
        <v>4650</v>
      </c>
      <c r="H83" s="12">
        <f t="shared" si="5"/>
        <v>28641.454530188505</v>
      </c>
      <c r="I83" s="26">
        <f t="shared" si="6"/>
        <v>0.75182761660095554</v>
      </c>
    </row>
    <row r="84" spans="1:9" x14ac:dyDescent="0.35">
      <c r="A84" s="10">
        <v>1841</v>
      </c>
      <c r="B84" s="11" t="s">
        <v>93</v>
      </c>
      <c r="C84" s="12">
        <f>+$C$3*'Skatt 2023'!L84*'Skatt 2023'!J84/1000</f>
        <v>300914.16602018336</v>
      </c>
      <c r="D84" s="12">
        <f>+'Skatt 2023'!G84</f>
        <v>12992.155000000001</v>
      </c>
      <c r="E84" s="12">
        <f>+$E$3*'Skatt 2023'!N84*'Skatt 2023'!J84/1000</f>
        <v>6423.0000000000009</v>
      </c>
      <c r="F84" s="13">
        <f t="shared" si="4"/>
        <v>320329.32102018339</v>
      </c>
      <c r="G84" s="12">
        <f>+'Skatt 2023'!J84</f>
        <v>9572</v>
      </c>
      <c r="H84" s="12">
        <f t="shared" si="5"/>
        <v>32107.936274569933</v>
      </c>
      <c r="I84" s="26">
        <f t="shared" si="6"/>
        <v>0.84282148372882937</v>
      </c>
    </row>
    <row r="85" spans="1:9" x14ac:dyDescent="0.35">
      <c r="A85" s="10">
        <v>1845</v>
      </c>
      <c r="B85" s="11" t="s">
        <v>94</v>
      </c>
      <c r="C85" s="12">
        <f>+$C$3*'Skatt 2023'!L85*'Skatt 2023'!J85/1000</f>
        <v>50416.043470012657</v>
      </c>
      <c r="D85" s="12">
        <f>+'Skatt 2023'!G85</f>
        <v>16312.681</v>
      </c>
      <c r="E85" s="12">
        <f>+$E$3*'Skatt 2023'!N85*'Skatt 2023'!J85/1000</f>
        <v>947.5</v>
      </c>
      <c r="F85" s="13">
        <f t="shared" si="4"/>
        <v>67676.224470012661</v>
      </c>
      <c r="G85" s="12">
        <f>+'Skatt 2023'!J85</f>
        <v>1845</v>
      </c>
      <c r="H85" s="12">
        <f t="shared" si="5"/>
        <v>27839.318953936399</v>
      </c>
      <c r="I85" s="26">
        <f t="shared" si="6"/>
        <v>0.73077185360369534</v>
      </c>
    </row>
    <row r="86" spans="1:9" x14ac:dyDescent="0.35">
      <c r="A86" s="10">
        <v>1848</v>
      </c>
      <c r="B86" s="11" t="s">
        <v>95</v>
      </c>
      <c r="C86" s="12">
        <f>+$C$3*'Skatt 2023'!L86*'Skatt 2023'!J86/1000</f>
        <v>91169.513627426102</v>
      </c>
      <c r="D86" s="12">
        <f>+'Skatt 2023'!G86</f>
        <v>0</v>
      </c>
      <c r="E86" s="12">
        <f>+$E$3*'Skatt 2023'!N86*'Skatt 2023'!J86/1000</f>
        <v>2766</v>
      </c>
      <c r="F86" s="13">
        <f t="shared" si="4"/>
        <v>93935.513627426102</v>
      </c>
      <c r="G86" s="12">
        <f>+'Skatt 2023'!J86</f>
        <v>2665</v>
      </c>
      <c r="H86" s="12">
        <f t="shared" si="5"/>
        <v>35247.847514981651</v>
      </c>
      <c r="I86" s="26">
        <f t="shared" si="6"/>
        <v>0.92524299558777179</v>
      </c>
    </row>
    <row r="87" spans="1:9" x14ac:dyDescent="0.35">
      <c r="A87" s="10">
        <v>1851</v>
      </c>
      <c r="B87" s="11" t="s">
        <v>96</v>
      </c>
      <c r="C87" s="12">
        <f>+$C$3*'Skatt 2023'!L87*'Skatt 2023'!J87/1000</f>
        <v>56439.308053272245</v>
      </c>
      <c r="D87" s="12">
        <f>+'Skatt 2023'!G87</f>
        <v>0</v>
      </c>
      <c r="E87" s="12">
        <f>+$E$3*'Skatt 2023'!N87*'Skatt 2023'!J87/1000</f>
        <v>1829</v>
      </c>
      <c r="F87" s="13">
        <f t="shared" si="4"/>
        <v>58268.308053272245</v>
      </c>
      <c r="G87" s="12">
        <f>+'Skatt 2023'!J87</f>
        <v>1985</v>
      </c>
      <c r="H87" s="12">
        <f t="shared" si="5"/>
        <v>29354.311361849999</v>
      </c>
      <c r="I87" s="26">
        <f t="shared" si="6"/>
        <v>0.77053984548447385</v>
      </c>
    </row>
    <row r="88" spans="1:9" x14ac:dyDescent="0.35">
      <c r="A88" s="10">
        <v>1853</v>
      </c>
      <c r="B88" s="11" t="s">
        <v>97</v>
      </c>
      <c r="C88" s="12">
        <f>+$C$3*'Skatt 2023'!L88*'Skatt 2023'!J88/1000</f>
        <v>50375.32673407915</v>
      </c>
      <c r="D88" s="12">
        <f>+'Skatt 2023'!G88</f>
        <v>797.67600000000004</v>
      </c>
      <c r="E88" s="12">
        <f>+$E$3*'Skatt 2023'!N88*'Skatt 2023'!J88/1000</f>
        <v>695.50000000000011</v>
      </c>
      <c r="F88" s="13">
        <f t="shared" si="4"/>
        <v>51868.502734079149</v>
      </c>
      <c r="G88" s="12">
        <f>+'Skatt 2023'!J88</f>
        <v>1310</v>
      </c>
      <c r="H88" s="12">
        <f t="shared" si="5"/>
        <v>38985.363919144394</v>
      </c>
      <c r="I88" s="26">
        <f t="shared" si="6"/>
        <v>1.0233514225598344</v>
      </c>
    </row>
    <row r="89" spans="1:9" x14ac:dyDescent="0.35">
      <c r="A89" s="10">
        <v>1856</v>
      </c>
      <c r="B89" s="11" t="s">
        <v>98</v>
      </c>
      <c r="C89" s="12">
        <f>+$C$3*'Skatt 2023'!L89*'Skatt 2023'!J89/1000</f>
        <v>17578.843372978477</v>
      </c>
      <c r="D89" s="12">
        <f>+'Skatt 2023'!G89</f>
        <v>0</v>
      </c>
      <c r="E89" s="12">
        <f>+$E$3*'Skatt 2023'!N89*'Skatt 2023'!J89/1000</f>
        <v>886.50000000000011</v>
      </c>
      <c r="F89" s="13">
        <f t="shared" si="4"/>
        <v>18465.343372978477</v>
      </c>
      <c r="G89" s="12">
        <f>+'Skatt 2023'!J89</f>
        <v>469</v>
      </c>
      <c r="H89" s="12">
        <f t="shared" si="5"/>
        <v>39371.734270743022</v>
      </c>
      <c r="I89" s="26">
        <f t="shared" si="6"/>
        <v>1.0334935017709825</v>
      </c>
    </row>
    <row r="90" spans="1:9" x14ac:dyDescent="0.35">
      <c r="A90" s="10">
        <v>1857</v>
      </c>
      <c r="B90" s="11" t="s">
        <v>99</v>
      </c>
      <c r="C90" s="12">
        <f>+$C$3*'Skatt 2023'!L90*'Skatt 2023'!J90/1000</f>
        <v>23944.503125843319</v>
      </c>
      <c r="D90" s="12">
        <f>+'Skatt 2023'!G90</f>
        <v>0</v>
      </c>
      <c r="E90" s="12">
        <f>+$E$3*'Skatt 2023'!N90*'Skatt 2023'!J90/1000</f>
        <v>1701.5</v>
      </c>
      <c r="F90" s="13">
        <f t="shared" si="4"/>
        <v>25646.003125843319</v>
      </c>
      <c r="G90" s="12">
        <f>+'Skatt 2023'!J90</f>
        <v>688</v>
      </c>
      <c r="H90" s="12">
        <f t="shared" si="5"/>
        <v>37276.167334074591</v>
      </c>
      <c r="I90" s="26">
        <f t="shared" si="6"/>
        <v>0.97848564266373683</v>
      </c>
    </row>
    <row r="91" spans="1:9" x14ac:dyDescent="0.35">
      <c r="A91" s="10">
        <v>1859</v>
      </c>
      <c r="B91" s="11" t="s">
        <v>100</v>
      </c>
      <c r="C91" s="12">
        <f>+$C$3*'Skatt 2023'!L91*'Skatt 2023'!J91/1000</f>
        <v>43642.721922191238</v>
      </c>
      <c r="D91" s="12">
        <f>+'Skatt 2023'!G91</f>
        <v>0</v>
      </c>
      <c r="E91" s="12">
        <f>+$E$3*'Skatt 2023'!N91*'Skatt 2023'!J91/1000</f>
        <v>1375.0000000000002</v>
      </c>
      <c r="F91" s="13">
        <f t="shared" si="4"/>
        <v>45017.721922191238</v>
      </c>
      <c r="G91" s="12">
        <f>+'Skatt 2023'!J91</f>
        <v>1220</v>
      </c>
      <c r="H91" s="12">
        <f t="shared" si="5"/>
        <v>36899.772067369871</v>
      </c>
      <c r="I91" s="26">
        <f t="shared" si="6"/>
        <v>0.96860540575159881</v>
      </c>
    </row>
    <row r="92" spans="1:9" x14ac:dyDescent="0.35">
      <c r="A92" s="10">
        <v>1860</v>
      </c>
      <c r="B92" s="11" t="s">
        <v>101</v>
      </c>
      <c r="C92" s="12">
        <f>+$C$3*'Skatt 2023'!L92*'Skatt 2023'!J92/1000</f>
        <v>371689.40746847808</v>
      </c>
      <c r="D92" s="12">
        <f>+'Skatt 2023'!G92</f>
        <v>0</v>
      </c>
      <c r="E92" s="12">
        <f>+$E$3*'Skatt 2023'!N92*'Skatt 2023'!J92/1000</f>
        <v>13499</v>
      </c>
      <c r="F92" s="13">
        <f t="shared" si="4"/>
        <v>385188.40746847808</v>
      </c>
      <c r="G92" s="12">
        <f>+'Skatt 2023'!J92</f>
        <v>11551</v>
      </c>
      <c r="H92" s="12">
        <f t="shared" si="5"/>
        <v>33346.758503028141</v>
      </c>
      <c r="I92" s="26">
        <f t="shared" si="6"/>
        <v>0.87534011026828562</v>
      </c>
    </row>
    <row r="93" spans="1:9" x14ac:dyDescent="0.35">
      <c r="A93" s="10">
        <v>1865</v>
      </c>
      <c r="B93" s="11" t="s">
        <v>102</v>
      </c>
      <c r="C93" s="12">
        <f>+$C$3*'Skatt 2023'!L93*'Skatt 2023'!J93/1000</f>
        <v>308731.78249809466</v>
      </c>
      <c r="D93" s="12">
        <f>+'Skatt 2023'!G93</f>
        <v>0</v>
      </c>
      <c r="E93" s="12">
        <f>+$E$3*'Skatt 2023'!N93*'Skatt 2023'!J93/1000</f>
        <v>15955</v>
      </c>
      <c r="F93" s="13">
        <f t="shared" si="4"/>
        <v>324686.78249809466</v>
      </c>
      <c r="G93" s="12">
        <f>+'Skatt 2023'!J93</f>
        <v>9736</v>
      </c>
      <c r="H93" s="12">
        <f t="shared" si="5"/>
        <v>33349.094340395917</v>
      </c>
      <c r="I93" s="26">
        <f t="shared" si="6"/>
        <v>0.87540142513758223</v>
      </c>
    </row>
    <row r="94" spans="1:9" x14ac:dyDescent="0.35">
      <c r="A94" s="10">
        <v>1866</v>
      </c>
      <c r="B94" s="11" t="s">
        <v>103</v>
      </c>
      <c r="C94" s="12">
        <f>+$C$3*'Skatt 2023'!L94*'Skatt 2023'!J94/1000</f>
        <v>268376.02495501388</v>
      </c>
      <c r="D94" s="12">
        <f>+'Skatt 2023'!G94</f>
        <v>0</v>
      </c>
      <c r="E94" s="12">
        <f>+$E$3*'Skatt 2023'!N94*'Skatt 2023'!J94/1000</f>
        <v>24364</v>
      </c>
      <c r="F94" s="13">
        <f t="shared" si="4"/>
        <v>292740.02495501388</v>
      </c>
      <c r="G94" s="12">
        <f>+'Skatt 2023'!J94</f>
        <v>8184</v>
      </c>
      <c r="H94" s="12">
        <f t="shared" si="5"/>
        <v>35769.797770651741</v>
      </c>
      <c r="I94" s="26">
        <f t="shared" si="6"/>
        <v>0.93894399727017908</v>
      </c>
    </row>
    <row r="95" spans="1:9" x14ac:dyDescent="0.35">
      <c r="A95" s="14">
        <v>1867</v>
      </c>
      <c r="B95" s="15" t="s">
        <v>104</v>
      </c>
      <c r="C95" s="12">
        <f>+$C$3*'Skatt 2023'!L95*'Skatt 2023'!J95/1000</f>
        <v>58667.251636766836</v>
      </c>
      <c r="D95" s="12">
        <f>+'Skatt 2023'!G95</f>
        <v>0</v>
      </c>
      <c r="E95" s="12">
        <f>+$E$3*'Skatt 2023'!N95*'Skatt 2023'!J95/1000</f>
        <v>7974</v>
      </c>
      <c r="F95" s="13">
        <f t="shared" si="4"/>
        <v>66641.251636766829</v>
      </c>
      <c r="G95" s="12">
        <f>+'Skatt 2023'!J95</f>
        <v>2584</v>
      </c>
      <c r="H95" s="12">
        <f t="shared" si="5"/>
        <v>25789.958063764254</v>
      </c>
      <c r="I95" s="26">
        <f t="shared" si="6"/>
        <v>0.67697688617320584</v>
      </c>
    </row>
    <row r="96" spans="1:9" x14ac:dyDescent="0.35">
      <c r="A96" s="10">
        <v>1868</v>
      </c>
      <c r="B96" s="11" t="s">
        <v>105</v>
      </c>
      <c r="C96" s="12">
        <f>+$C$3*'Skatt 2023'!L96*'Skatt 2023'!J96/1000</f>
        <v>150013.14265258331</v>
      </c>
      <c r="D96" s="12">
        <f>+'Skatt 2023'!G96</f>
        <v>0</v>
      </c>
      <c r="E96" s="12">
        <f>+$E$3*'Skatt 2023'!N96*'Skatt 2023'!J96/1000</f>
        <v>4880</v>
      </c>
      <c r="F96" s="13">
        <f t="shared" si="4"/>
        <v>154893.14265258331</v>
      </c>
      <c r="G96" s="12">
        <f>+'Skatt 2023'!J96</f>
        <v>4533</v>
      </c>
      <c r="H96" s="12">
        <f t="shared" si="5"/>
        <v>34170.11750553349</v>
      </c>
      <c r="I96" s="26">
        <f t="shared" si="6"/>
        <v>0.89695298037612448</v>
      </c>
    </row>
    <row r="97" spans="1:9" x14ac:dyDescent="0.35">
      <c r="A97" s="10">
        <v>1870</v>
      </c>
      <c r="B97" s="11" t="s">
        <v>106</v>
      </c>
      <c r="C97" s="12">
        <f>+$C$3*'Skatt 2023'!L97*'Skatt 2023'!J97/1000</f>
        <v>332144.59368909703</v>
      </c>
      <c r="D97" s="12">
        <f>+'Skatt 2023'!G97</f>
        <v>0</v>
      </c>
      <c r="E97" s="12">
        <f>+$E$3*'Skatt 2023'!N97*'Skatt 2023'!J97/1000</f>
        <v>15089.499999999998</v>
      </c>
      <c r="F97" s="13">
        <f t="shared" si="4"/>
        <v>347234.09368909703</v>
      </c>
      <c r="G97" s="12">
        <f>+'Skatt 2023'!J97</f>
        <v>10561</v>
      </c>
      <c r="H97" s="12">
        <f t="shared" si="5"/>
        <v>32878.902915358114</v>
      </c>
      <c r="I97" s="26">
        <f t="shared" si="6"/>
        <v>0.86305907366727608</v>
      </c>
    </row>
    <row r="98" spans="1:9" x14ac:dyDescent="0.35">
      <c r="A98" s="10">
        <v>1871</v>
      </c>
      <c r="B98" s="11" t="s">
        <v>107</v>
      </c>
      <c r="C98" s="12">
        <f>+$C$3*'Skatt 2023'!L98*'Skatt 2023'!J98/1000</f>
        <v>160117.79079783362</v>
      </c>
      <c r="D98" s="12">
        <f>+'Skatt 2023'!G98</f>
        <v>0</v>
      </c>
      <c r="E98" s="12">
        <f>+$E$3*'Skatt 2023'!N98*'Skatt 2023'!J98/1000</f>
        <v>3995</v>
      </c>
      <c r="F98" s="13">
        <f t="shared" si="4"/>
        <v>164112.79079783362</v>
      </c>
      <c r="G98" s="12">
        <f>+'Skatt 2023'!J98</f>
        <v>4577</v>
      </c>
      <c r="H98" s="12">
        <f t="shared" si="5"/>
        <v>35855.973519299456</v>
      </c>
      <c r="I98" s="26">
        <f t="shared" si="6"/>
        <v>0.94120607888500507</v>
      </c>
    </row>
    <row r="99" spans="1:9" x14ac:dyDescent="0.35">
      <c r="A99" s="10">
        <v>1874</v>
      </c>
      <c r="B99" s="11" t="s">
        <v>108</v>
      </c>
      <c r="C99" s="12">
        <f>+$C$3*'Skatt 2023'!L99*'Skatt 2023'!J99/1000</f>
        <v>36908.512013436222</v>
      </c>
      <c r="D99" s="12">
        <f>+'Skatt 2023'!G99</f>
        <v>0</v>
      </c>
      <c r="E99" s="12">
        <f>+$E$3*'Skatt 2023'!N99*'Skatt 2023'!J99/1000</f>
        <v>1621</v>
      </c>
      <c r="F99" s="13">
        <f t="shared" si="4"/>
        <v>38529.512013436222</v>
      </c>
      <c r="G99" s="12">
        <f>+'Skatt 2023'!J99</f>
        <v>979</v>
      </c>
      <c r="H99" s="12">
        <f t="shared" si="5"/>
        <v>39355.987756318915</v>
      </c>
      <c r="I99" s="26">
        <f t="shared" si="6"/>
        <v>1.0330801615756802</v>
      </c>
    </row>
    <row r="100" spans="1:9" x14ac:dyDescent="0.35">
      <c r="A100" s="10">
        <v>1875</v>
      </c>
      <c r="B100" s="11" t="s">
        <v>109</v>
      </c>
      <c r="C100" s="12">
        <f>+$C$3*'Skatt 2023'!L100*'Skatt 2023'!J100/1000</f>
        <v>84316.464421058263</v>
      </c>
      <c r="D100" s="12">
        <f>+'Skatt 2023'!G100</f>
        <v>7885.8010000000004</v>
      </c>
      <c r="E100" s="12">
        <f>+$E$3*'Skatt 2023'!N100*'Skatt 2023'!J100/1000</f>
        <v>1711</v>
      </c>
      <c r="F100" s="13">
        <f t="shared" si="4"/>
        <v>93913.26542105827</v>
      </c>
      <c r="G100" s="12">
        <f>+'Skatt 2023'!J100</f>
        <v>2682</v>
      </c>
      <c r="H100" s="12">
        <f t="shared" si="5"/>
        <v>32075.862945957593</v>
      </c>
      <c r="I100" s="26">
        <f t="shared" si="6"/>
        <v>0.84197957068346851</v>
      </c>
    </row>
    <row r="101" spans="1:9" x14ac:dyDescent="0.35">
      <c r="A101" s="10">
        <v>3101</v>
      </c>
      <c r="B101" s="11" t="s">
        <v>110</v>
      </c>
      <c r="C101" s="12">
        <f>+$C$3*'Skatt 2023'!L101*'Skatt 2023'!J101/1000</f>
        <v>932126.47413745243</v>
      </c>
      <c r="D101" s="12">
        <f>+'Skatt 2023'!G101</f>
        <v>925.25400000000002</v>
      </c>
      <c r="E101" s="12">
        <f>+$E$3*'Skatt 2023'!N101*'Skatt 2023'!J101/1000</f>
        <v>27059.000000000004</v>
      </c>
      <c r="F101" s="13">
        <f t="shared" si="4"/>
        <v>960110.72813745239</v>
      </c>
      <c r="G101" s="12">
        <f>+'Skatt 2023'!J101</f>
        <v>31730</v>
      </c>
      <c r="H101" s="12">
        <f t="shared" si="5"/>
        <v>30229.608387565473</v>
      </c>
      <c r="I101" s="26">
        <f t="shared" si="6"/>
        <v>0.7935160695434843</v>
      </c>
    </row>
    <row r="102" spans="1:9" x14ac:dyDescent="0.35">
      <c r="A102" s="10">
        <v>3103</v>
      </c>
      <c r="B102" s="11" t="s">
        <v>111</v>
      </c>
      <c r="C102" s="12">
        <f>+$C$3*'Skatt 2023'!L102*'Skatt 2023'!J102/1000</f>
        <v>1645567.9207139811</v>
      </c>
      <c r="D102" s="12">
        <f>+'Skatt 2023'!G102</f>
        <v>0</v>
      </c>
      <c r="E102" s="12">
        <f>+$E$3*'Skatt 2023'!N102*'Skatt 2023'!J102/1000</f>
        <v>74318.5</v>
      </c>
      <c r="F102" s="13">
        <f t="shared" si="4"/>
        <v>1719886.4207139811</v>
      </c>
      <c r="G102" s="12">
        <f>+'Skatt 2023'!J102</f>
        <v>51240</v>
      </c>
      <c r="H102" s="12">
        <f t="shared" si="5"/>
        <v>33565.308757103456</v>
      </c>
      <c r="I102" s="26">
        <f t="shared" si="6"/>
        <v>0.88107697382232719</v>
      </c>
    </row>
    <row r="103" spans="1:9" x14ac:dyDescent="0.35">
      <c r="A103" s="10">
        <v>3105</v>
      </c>
      <c r="B103" s="11" t="s">
        <v>112</v>
      </c>
      <c r="C103" s="12">
        <f>+$C$3*'Skatt 2023'!L103*'Skatt 2023'!J103/1000</f>
        <v>1699576.6561964864</v>
      </c>
      <c r="D103" s="12">
        <f>+'Skatt 2023'!G103</f>
        <v>8497.9619999999995</v>
      </c>
      <c r="E103" s="12">
        <f>+$E$3*'Skatt 2023'!N103*'Skatt 2023'!J103/1000</f>
        <v>52693.5</v>
      </c>
      <c r="F103" s="13">
        <f t="shared" si="4"/>
        <v>1760768.1181964865</v>
      </c>
      <c r="G103" s="12">
        <f>+'Skatt 2023'!J103</f>
        <v>59038</v>
      </c>
      <c r="H103" s="12">
        <f t="shared" si="5"/>
        <v>29680.377997162614</v>
      </c>
      <c r="I103" s="26">
        <f t="shared" si="6"/>
        <v>0.77909897438701581</v>
      </c>
    </row>
    <row r="104" spans="1:9" x14ac:dyDescent="0.35">
      <c r="A104" s="10">
        <v>3107</v>
      </c>
      <c r="B104" s="11" t="s">
        <v>113</v>
      </c>
      <c r="C104" s="12">
        <f>+$C$3*'Skatt 2023'!L104*'Skatt 2023'!J104/1000</f>
        <v>2607723.6791836461</v>
      </c>
      <c r="D104" s="12">
        <f>+'Skatt 2023'!G104</f>
        <v>0</v>
      </c>
      <c r="E104" s="12">
        <f>+$E$3*'Skatt 2023'!N104*'Skatt 2023'!J104/1000</f>
        <v>91054.5</v>
      </c>
      <c r="F104" s="13">
        <f t="shared" si="4"/>
        <v>2698778.1791836461</v>
      </c>
      <c r="G104" s="12">
        <f>+'Skatt 2023'!J104</f>
        <v>84444</v>
      </c>
      <c r="H104" s="12">
        <f t="shared" si="5"/>
        <v>31959.383487087849</v>
      </c>
      <c r="I104" s="26">
        <f t="shared" si="6"/>
        <v>0.83892202785327796</v>
      </c>
    </row>
    <row r="105" spans="1:9" x14ac:dyDescent="0.35">
      <c r="A105" s="10">
        <v>3110</v>
      </c>
      <c r="B105" s="11" t="s">
        <v>117</v>
      </c>
      <c r="C105" s="12">
        <f>+$C$3*'Skatt 2023'!L105*'Skatt 2023'!J105/1000</f>
        <v>170483.27050427246</v>
      </c>
      <c r="D105" s="12">
        <f>+'Skatt 2023'!G105</f>
        <v>0</v>
      </c>
      <c r="E105" s="12">
        <f>+$E$3*'Skatt 2023'!N105*'Skatt 2023'!J105/1000</f>
        <v>13156.5</v>
      </c>
      <c r="F105" s="13">
        <f t="shared" si="4"/>
        <v>183639.77050427246</v>
      </c>
      <c r="G105" s="12">
        <f>+'Skatt 2023'!J105</f>
        <v>4762</v>
      </c>
      <c r="H105" s="12">
        <f t="shared" si="5"/>
        <v>38563.580534286528</v>
      </c>
      <c r="I105" s="26">
        <f t="shared" si="6"/>
        <v>1.0122797642882428</v>
      </c>
    </row>
    <row r="106" spans="1:9" x14ac:dyDescent="0.35">
      <c r="A106" s="10">
        <v>3112</v>
      </c>
      <c r="B106" s="11" t="s">
        <v>123</v>
      </c>
      <c r="C106" s="12">
        <f>+$C$3*'Skatt 2023'!L106*'Skatt 2023'!J106/1000</f>
        <v>255080.13929681291</v>
      </c>
      <c r="D106" s="12">
        <f>+'Skatt 2023'!G106</f>
        <v>0</v>
      </c>
      <c r="E106" s="12">
        <f>+$E$3*'Skatt 2023'!N106*'Skatt 2023'!J106/1000</f>
        <v>8234.5000000000018</v>
      </c>
      <c r="F106" s="13">
        <f t="shared" si="4"/>
        <v>263314.63929681294</v>
      </c>
      <c r="G106" s="12">
        <f>+'Skatt 2023'!J106</f>
        <v>8317</v>
      </c>
      <c r="H106" s="12">
        <f t="shared" si="5"/>
        <v>31659.809943106044</v>
      </c>
      <c r="I106" s="26">
        <f t="shared" si="6"/>
        <v>0.83105833282580821</v>
      </c>
    </row>
    <row r="107" spans="1:9" x14ac:dyDescent="0.35">
      <c r="A107" s="10">
        <v>3114</v>
      </c>
      <c r="B107" s="11" t="s">
        <v>124</v>
      </c>
      <c r="C107" s="12">
        <f>+$C$3*'Skatt 2023'!L107*'Skatt 2023'!J107/1000</f>
        <v>190077.72180481206</v>
      </c>
      <c r="D107" s="12">
        <f>+'Skatt 2023'!G107</f>
        <v>528.19799999999998</v>
      </c>
      <c r="E107" s="12">
        <f>+$E$3*'Skatt 2023'!N107*'Skatt 2023'!J107/1000</f>
        <v>3612.5</v>
      </c>
      <c r="F107" s="13">
        <f t="shared" si="4"/>
        <v>194218.41980481206</v>
      </c>
      <c r="G107" s="12">
        <f>+'Skatt 2023'!J107</f>
        <v>6023</v>
      </c>
      <c r="H107" s="12">
        <f t="shared" si="5"/>
        <v>32158.429653795789</v>
      </c>
      <c r="I107" s="26">
        <f t="shared" si="6"/>
        <v>0.84414691630829175</v>
      </c>
    </row>
    <row r="108" spans="1:9" x14ac:dyDescent="0.35">
      <c r="A108" s="10">
        <v>3116</v>
      </c>
      <c r="B108" s="11" t="s">
        <v>121</v>
      </c>
      <c r="C108" s="12">
        <f>+$C$3*'Skatt 2023'!L108*'Skatt 2023'!J108/1000</f>
        <v>118618.11014800915</v>
      </c>
      <c r="D108" s="12">
        <f>+'Skatt 2023'!G108</f>
        <v>2938.5729999999999</v>
      </c>
      <c r="E108" s="12">
        <f>+$E$3*'Skatt 2023'!N108*'Skatt 2023'!J108/1000</f>
        <v>2895</v>
      </c>
      <c r="F108" s="13">
        <f t="shared" si="4"/>
        <v>124451.68314800915</v>
      </c>
      <c r="G108" s="12">
        <f>+'Skatt 2023'!J108</f>
        <v>3886</v>
      </c>
      <c r="H108" s="12">
        <f t="shared" si="5"/>
        <v>31269.457063306523</v>
      </c>
      <c r="I108" s="26">
        <f t="shared" si="6"/>
        <v>0.8208117137184</v>
      </c>
    </row>
    <row r="109" spans="1:9" x14ac:dyDescent="0.35">
      <c r="A109" s="10">
        <v>3118</v>
      </c>
      <c r="B109" s="11" t="s">
        <v>120</v>
      </c>
      <c r="C109" s="12">
        <f>+$C$3*'Skatt 2023'!L109*'Skatt 2023'!J109/1000</f>
        <v>1456209.2034606864</v>
      </c>
      <c r="D109" s="12">
        <f>+'Skatt 2023'!G109</f>
        <v>33921.118000000002</v>
      </c>
      <c r="E109" s="12">
        <f>+$E$3*'Skatt 2023'!N109*'Skatt 2023'!J109/1000</f>
        <v>43857</v>
      </c>
      <c r="F109" s="13">
        <f t="shared" si="4"/>
        <v>1533987.3214606864</v>
      </c>
      <c r="G109" s="12">
        <f>+'Skatt 2023'!J109</f>
        <v>46382</v>
      </c>
      <c r="H109" s="12">
        <f t="shared" si="5"/>
        <v>32341.559300174344</v>
      </c>
      <c r="I109" s="26">
        <f t="shared" si="6"/>
        <v>0.84895400197569904</v>
      </c>
    </row>
    <row r="110" spans="1:9" x14ac:dyDescent="0.35">
      <c r="A110" s="10">
        <v>3120</v>
      </c>
      <c r="B110" s="11" t="s">
        <v>122</v>
      </c>
      <c r="C110" s="12">
        <f>+$C$3*'Skatt 2023'!L110*'Skatt 2023'!J110/1000</f>
        <v>255395.00968475346</v>
      </c>
      <c r="D110" s="12">
        <f>+'Skatt 2023'!G110</f>
        <v>0</v>
      </c>
      <c r="E110" s="12">
        <f>+$E$3*'Skatt 2023'!N110*'Skatt 2023'!J110/1000</f>
        <v>8737.5</v>
      </c>
      <c r="F110" s="13">
        <f t="shared" si="4"/>
        <v>264132.50968475349</v>
      </c>
      <c r="G110" s="12">
        <f>+'Skatt 2023'!J110</f>
        <v>8371</v>
      </c>
      <c r="H110" s="12">
        <f t="shared" si="5"/>
        <v>31553.280335055966</v>
      </c>
      <c r="I110" s="26">
        <f t="shared" si="6"/>
        <v>0.82826196990948686</v>
      </c>
    </row>
    <row r="111" spans="1:9" x14ac:dyDescent="0.35">
      <c r="A111" s="10">
        <v>3122</v>
      </c>
      <c r="B111" s="11" t="s">
        <v>119</v>
      </c>
      <c r="C111" s="12">
        <f>+$C$3*'Skatt 2023'!L111*'Skatt 2023'!J111/1000</f>
        <v>111635.52537273039</v>
      </c>
      <c r="D111" s="12">
        <f>+'Skatt 2023'!G111</f>
        <v>0</v>
      </c>
      <c r="E111" s="12">
        <f>+$E$3*'Skatt 2023'!N111*'Skatt 2023'!J111/1000</f>
        <v>4215</v>
      </c>
      <c r="F111" s="13">
        <f t="shared" si="4"/>
        <v>115850.52537273039</v>
      </c>
      <c r="G111" s="12">
        <f>+'Skatt 2023'!J111</f>
        <v>3639</v>
      </c>
      <c r="H111" s="12">
        <f t="shared" si="5"/>
        <v>31835.813512704146</v>
      </c>
      <c r="I111" s="26">
        <f t="shared" si="6"/>
        <v>0.8356783616062855</v>
      </c>
    </row>
    <row r="112" spans="1:9" x14ac:dyDescent="0.35">
      <c r="A112" s="10">
        <v>3124</v>
      </c>
      <c r="B112" s="11" t="s">
        <v>118</v>
      </c>
      <c r="C112" s="12">
        <f>+$C$3*'Skatt 2023'!L112*'Skatt 2023'!J112/1000</f>
        <v>42078.950364283715</v>
      </c>
      <c r="D112" s="12">
        <f>+'Skatt 2023'!G112</f>
        <v>0</v>
      </c>
      <c r="E112" s="12">
        <f>+$E$3*'Skatt 2023'!N112*'Skatt 2023'!J112/1000</f>
        <v>2160</v>
      </c>
      <c r="F112" s="13">
        <f t="shared" si="4"/>
        <v>44238.950364283715</v>
      </c>
      <c r="G112" s="12">
        <f>+'Skatt 2023'!J112</f>
        <v>1329</v>
      </c>
      <c r="H112" s="12">
        <f t="shared" si="5"/>
        <v>33287.396812854568</v>
      </c>
      <c r="I112" s="26">
        <f t="shared" si="6"/>
        <v>0.87378188779765098</v>
      </c>
    </row>
    <row r="113" spans="1:9" x14ac:dyDescent="0.35">
      <c r="A113" s="10">
        <v>3201</v>
      </c>
      <c r="B113" s="11" t="s">
        <v>130</v>
      </c>
      <c r="C113" s="12">
        <f>+$C$3*'Skatt 2023'!L113*'Skatt 2023'!J113/1000</f>
        <v>7117467.9462520946</v>
      </c>
      <c r="D113" s="12">
        <f>+'Skatt 2023'!G113</f>
        <v>0</v>
      </c>
      <c r="E113" s="12">
        <f>+$E$3*'Skatt 2023'!N113*'Skatt 2023'!J113/1000</f>
        <v>561569.5</v>
      </c>
      <c r="F113" s="13">
        <f t="shared" si="4"/>
        <v>7679037.4462520946</v>
      </c>
      <c r="G113" s="12">
        <f>+'Skatt 2023'!J113</f>
        <v>129874</v>
      </c>
      <c r="H113" s="12">
        <f t="shared" si="5"/>
        <v>59126.826356715697</v>
      </c>
      <c r="I113" s="26">
        <f t="shared" si="6"/>
        <v>1.5520573820751258</v>
      </c>
    </row>
    <row r="114" spans="1:9" x14ac:dyDescent="0.35">
      <c r="A114" s="10">
        <v>3203</v>
      </c>
      <c r="B114" s="11" t="s">
        <v>131</v>
      </c>
      <c r="C114" s="12">
        <f>+$C$3*'Skatt 2023'!L114*'Skatt 2023'!J114/1000</f>
        <v>4153256.8373739519</v>
      </c>
      <c r="D114" s="12">
        <f>+'Skatt 2023'!G114</f>
        <v>0</v>
      </c>
      <c r="E114" s="12">
        <f>+$E$3*'Skatt 2023'!N114*'Skatt 2023'!J114/1000</f>
        <v>245274.5</v>
      </c>
      <c r="F114" s="13">
        <f t="shared" si="4"/>
        <v>4398531.3373739514</v>
      </c>
      <c r="G114" s="12">
        <f>+'Skatt 2023'!J114</f>
        <v>97784</v>
      </c>
      <c r="H114" s="12">
        <f t="shared" si="5"/>
        <v>44982.117088418883</v>
      </c>
      <c r="I114" s="26">
        <f t="shared" si="6"/>
        <v>1.1807639812637862</v>
      </c>
    </row>
    <row r="115" spans="1:9" x14ac:dyDescent="0.35">
      <c r="A115" s="10">
        <v>3205</v>
      </c>
      <c r="B115" s="11" t="s">
        <v>136</v>
      </c>
      <c r="C115" s="12">
        <f>+$C$3*'Skatt 2023'!L115*'Skatt 2023'!J115/1000</f>
        <v>3406946.4802286765</v>
      </c>
      <c r="D115" s="12">
        <f>+'Skatt 2023'!G115</f>
        <v>2990.7020000000002</v>
      </c>
      <c r="E115" s="12">
        <f>+$E$3*'Skatt 2023'!N115*'Skatt 2023'!J115/1000</f>
        <v>96519</v>
      </c>
      <c r="F115" s="13">
        <f t="shared" si="4"/>
        <v>3506456.1822286765</v>
      </c>
      <c r="G115" s="12">
        <f>+'Skatt 2023'!J115</f>
        <v>91515</v>
      </c>
      <c r="H115" s="12">
        <f t="shared" si="5"/>
        <v>38282.964325287401</v>
      </c>
      <c r="I115" s="26">
        <f t="shared" si="6"/>
        <v>1.0049136923113802</v>
      </c>
    </row>
    <row r="116" spans="1:9" x14ac:dyDescent="0.35">
      <c r="A116" s="10">
        <v>3207</v>
      </c>
      <c r="B116" s="11" t="s">
        <v>126</v>
      </c>
      <c r="C116" s="12">
        <f>+$C$3*'Skatt 2023'!L116*'Skatt 2023'!J116/1000</f>
        <v>2510389.0949306693</v>
      </c>
      <c r="D116" s="12">
        <f>+'Skatt 2023'!G116</f>
        <v>0</v>
      </c>
      <c r="E116" s="12">
        <f>+$E$3*'Skatt 2023'!N116*'Skatt 2023'!J116/1000</f>
        <v>91240.5</v>
      </c>
      <c r="F116" s="13">
        <f t="shared" si="4"/>
        <v>2601629.5949306693</v>
      </c>
      <c r="G116" s="12">
        <f>+'Skatt 2023'!J116</f>
        <v>62245</v>
      </c>
      <c r="H116" s="12">
        <f t="shared" si="5"/>
        <v>41796.603661830981</v>
      </c>
      <c r="I116" s="26">
        <f t="shared" si="6"/>
        <v>1.0971454288387477</v>
      </c>
    </row>
    <row r="117" spans="1:9" x14ac:dyDescent="0.35">
      <c r="A117" s="10">
        <v>3209</v>
      </c>
      <c r="B117" s="11" t="s">
        <v>139</v>
      </c>
      <c r="C117" s="12">
        <f>+$C$3*'Skatt 2023'!L117*'Skatt 2023'!J117/1000</f>
        <v>1462872.7716388011</v>
      </c>
      <c r="D117" s="12">
        <f>+'Skatt 2023'!G117</f>
        <v>0</v>
      </c>
      <c r="E117" s="12">
        <f>+$E$3*'Skatt 2023'!N117*'Skatt 2023'!J117/1000</f>
        <v>40693.5</v>
      </c>
      <c r="F117" s="13">
        <f t="shared" si="4"/>
        <v>1503566.2716388011</v>
      </c>
      <c r="G117" s="12">
        <f>+'Skatt 2023'!J117</f>
        <v>42866</v>
      </c>
      <c r="H117" s="12">
        <f t="shared" si="5"/>
        <v>35075.96397235107</v>
      </c>
      <c r="I117" s="26">
        <f t="shared" si="6"/>
        <v>0.9207311159954602</v>
      </c>
    </row>
    <row r="118" spans="1:9" x14ac:dyDescent="0.35">
      <c r="A118" s="10">
        <v>3212</v>
      </c>
      <c r="B118" s="11" t="s">
        <v>129</v>
      </c>
      <c r="C118" s="12">
        <f>+$C$3*'Skatt 2023'!L118*'Skatt 2023'!J118/1000</f>
        <v>788406.93043413025</v>
      </c>
      <c r="D118" s="12">
        <f>+'Skatt 2023'!G118</f>
        <v>0</v>
      </c>
      <c r="E118" s="12">
        <f>+$E$3*'Skatt 2023'!N118*'Skatt 2023'!J118/1000</f>
        <v>26645.000000000004</v>
      </c>
      <c r="F118" s="13">
        <f t="shared" si="4"/>
        <v>815051.93043413025</v>
      </c>
      <c r="G118" s="12">
        <f>+'Skatt 2023'!J118</f>
        <v>20322</v>
      </c>
      <c r="H118" s="12">
        <f t="shared" si="5"/>
        <v>40106.875820988593</v>
      </c>
      <c r="I118" s="26">
        <f t="shared" si="6"/>
        <v>1.0527906962972906</v>
      </c>
    </row>
    <row r="119" spans="1:9" x14ac:dyDescent="0.35">
      <c r="A119" s="10">
        <v>3214</v>
      </c>
      <c r="B119" s="11" t="s">
        <v>128</v>
      </c>
      <c r="C119" s="12">
        <f>+$C$3*'Skatt 2023'!L119*'Skatt 2023'!J119/1000</f>
        <v>702014.19903584535</v>
      </c>
      <c r="D119" s="12">
        <f>+'Skatt 2023'!G119</f>
        <v>0</v>
      </c>
      <c r="E119" s="12">
        <f>+$E$3*'Skatt 2023'!N119*'Skatt 2023'!J119/1000</f>
        <v>34447.5</v>
      </c>
      <c r="F119" s="13">
        <f t="shared" si="4"/>
        <v>736461.69903584535</v>
      </c>
      <c r="G119" s="12">
        <f>+'Skatt 2023'!J119</f>
        <v>16106</v>
      </c>
      <c r="H119" s="12">
        <f t="shared" si="5"/>
        <v>45725.921956776692</v>
      </c>
      <c r="I119" s="26">
        <f t="shared" si="6"/>
        <v>1.20028858469495</v>
      </c>
    </row>
    <row r="120" spans="1:9" x14ac:dyDescent="0.35">
      <c r="A120" s="10">
        <v>3216</v>
      </c>
      <c r="B120" s="11" t="s">
        <v>125</v>
      </c>
      <c r="C120" s="12">
        <f>+$C$3*'Skatt 2023'!L120*'Skatt 2023'!J120/1000</f>
        <v>662979.95423934143</v>
      </c>
      <c r="D120" s="12">
        <f>+'Skatt 2023'!G120</f>
        <v>0</v>
      </c>
      <c r="E120" s="12">
        <f>+$E$3*'Skatt 2023'!N120*'Skatt 2023'!J120/1000</f>
        <v>19754.5</v>
      </c>
      <c r="F120" s="13">
        <f t="shared" si="4"/>
        <v>682734.45423934143</v>
      </c>
      <c r="G120" s="12">
        <f>+'Skatt 2023'!J120</f>
        <v>19089</v>
      </c>
      <c r="H120" s="12">
        <f t="shared" si="5"/>
        <v>35765.85752209866</v>
      </c>
      <c r="I120" s="26">
        <f t="shared" si="6"/>
        <v>0.9388405671990786</v>
      </c>
    </row>
    <row r="121" spans="1:9" x14ac:dyDescent="0.35">
      <c r="A121" s="10">
        <v>3218</v>
      </c>
      <c r="B121" s="11" t="s">
        <v>127</v>
      </c>
      <c r="C121" s="12">
        <f>+$C$3*'Skatt 2023'!L121*'Skatt 2023'!J121/1000</f>
        <v>758404.73552285344</v>
      </c>
      <c r="D121" s="12">
        <f>+'Skatt 2023'!G121</f>
        <v>0</v>
      </c>
      <c r="E121" s="12">
        <f>+$E$3*'Skatt 2023'!N121*'Skatt 2023'!J121/1000</f>
        <v>21743</v>
      </c>
      <c r="F121" s="13">
        <f t="shared" si="4"/>
        <v>780147.73552285344</v>
      </c>
      <c r="G121" s="12">
        <f>+'Skatt 2023'!J121</f>
        <v>21350</v>
      </c>
      <c r="H121" s="12">
        <f t="shared" si="5"/>
        <v>36540.877542054026</v>
      </c>
      <c r="I121" s="26">
        <f t="shared" si="6"/>
        <v>0.95918455684551618</v>
      </c>
    </row>
    <row r="122" spans="1:9" x14ac:dyDescent="0.35">
      <c r="A122" s="10">
        <v>3220</v>
      </c>
      <c r="B122" s="11" t="s">
        <v>134</v>
      </c>
      <c r="C122" s="12">
        <f>+$C$3*'Skatt 2023'!L122*'Skatt 2023'!J122/1000</f>
        <v>368370.04966625321</v>
      </c>
      <c r="D122" s="12">
        <f>+'Skatt 2023'!G122</f>
        <v>9.1739999999999995</v>
      </c>
      <c r="E122" s="12">
        <f>+$E$3*'Skatt 2023'!N122*'Skatt 2023'!J122/1000</f>
        <v>7375</v>
      </c>
      <c r="F122" s="13">
        <f t="shared" si="4"/>
        <v>375754.22366625321</v>
      </c>
      <c r="G122" s="12">
        <f>+'Skatt 2023'!J122</f>
        <v>11392</v>
      </c>
      <c r="H122" s="12">
        <f t="shared" si="5"/>
        <v>32983.238208062954</v>
      </c>
      <c r="I122" s="26">
        <f t="shared" si="6"/>
        <v>0.86579783661519005</v>
      </c>
    </row>
    <row r="123" spans="1:9" x14ac:dyDescent="0.35">
      <c r="A123" s="10">
        <v>3222</v>
      </c>
      <c r="B123" s="11" t="s">
        <v>135</v>
      </c>
      <c r="C123" s="12">
        <f>+$C$3*'Skatt 2023'!L123*'Skatt 2023'!J123/1000</f>
        <v>1743775.0519617565</v>
      </c>
      <c r="D123" s="12">
        <f>+'Skatt 2023'!G123</f>
        <v>0</v>
      </c>
      <c r="E123" s="12">
        <f>+$E$3*'Skatt 2023'!N123*'Skatt 2023'!J123/1000</f>
        <v>61990.999999999993</v>
      </c>
      <c r="F123" s="13">
        <f t="shared" si="4"/>
        <v>1805766.0519617565</v>
      </c>
      <c r="G123" s="12">
        <f>+'Skatt 2023'!J123</f>
        <v>46797</v>
      </c>
      <c r="H123" s="12">
        <f t="shared" si="5"/>
        <v>38587.218239668277</v>
      </c>
      <c r="I123" s="26">
        <f t="shared" si="6"/>
        <v>1.0129002453354028</v>
      </c>
    </row>
    <row r="124" spans="1:9" x14ac:dyDescent="0.35">
      <c r="A124" s="10">
        <v>3224</v>
      </c>
      <c r="B124" s="11" t="s">
        <v>133</v>
      </c>
      <c r="C124" s="12">
        <f>+$C$3*'Skatt 2023'!L124*'Skatt 2023'!J124/1000</f>
        <v>706722.93879341695</v>
      </c>
      <c r="D124" s="12">
        <f>+'Skatt 2023'!G124</f>
        <v>12.144</v>
      </c>
      <c r="E124" s="12">
        <f>+$E$3*'Skatt 2023'!N124*'Skatt 2023'!J124/1000</f>
        <v>19151.5</v>
      </c>
      <c r="F124" s="13">
        <f t="shared" si="4"/>
        <v>725886.58279341692</v>
      </c>
      <c r="G124" s="12">
        <f>+'Skatt 2023'!J124</f>
        <v>19618</v>
      </c>
      <c r="H124" s="12">
        <f t="shared" si="5"/>
        <v>37000.43015564364</v>
      </c>
      <c r="I124" s="26">
        <f t="shared" si="6"/>
        <v>0.97124764343958747</v>
      </c>
    </row>
    <row r="125" spans="1:9" x14ac:dyDescent="0.35">
      <c r="A125" s="10">
        <v>3226</v>
      </c>
      <c r="B125" s="11" t="s">
        <v>132</v>
      </c>
      <c r="C125" s="12">
        <f>+$C$3*'Skatt 2023'!L125*'Skatt 2023'!J125/1000</f>
        <v>543914.61259109562</v>
      </c>
      <c r="D125" s="12">
        <f>+'Skatt 2023'!G125</f>
        <v>0</v>
      </c>
      <c r="E125" s="12">
        <f>+$E$3*'Skatt 2023'!N125*'Skatt 2023'!J125/1000</f>
        <v>13872.5</v>
      </c>
      <c r="F125" s="13">
        <f t="shared" si="4"/>
        <v>557787.11259109562</v>
      </c>
      <c r="G125" s="12">
        <f>+'Skatt 2023'!J125</f>
        <v>17945</v>
      </c>
      <c r="H125" s="12">
        <f t="shared" si="5"/>
        <v>31083.149210983313</v>
      </c>
      <c r="I125" s="26">
        <f t="shared" si="6"/>
        <v>0.81592120131727297</v>
      </c>
    </row>
    <row r="126" spans="1:9" x14ac:dyDescent="0.35">
      <c r="A126" s="10">
        <v>3228</v>
      </c>
      <c r="B126" s="11" t="s">
        <v>140</v>
      </c>
      <c r="C126" s="12">
        <f>+$C$3*'Skatt 2023'!L126*'Skatt 2023'!J126/1000</f>
        <v>778412.09200812783</v>
      </c>
      <c r="D126" s="12">
        <f>+'Skatt 2023'!G126</f>
        <v>7049.8010000000004</v>
      </c>
      <c r="E126" s="12">
        <f>+$E$3*'Skatt 2023'!N126*'Skatt 2023'!J126/1000</f>
        <v>16037.5</v>
      </c>
      <c r="F126" s="13">
        <f t="shared" si="4"/>
        <v>801499.39300812781</v>
      </c>
      <c r="G126" s="12">
        <f>+'Skatt 2023'!J126</f>
        <v>24283</v>
      </c>
      <c r="H126" s="12">
        <f t="shared" si="5"/>
        <v>32716.286785328328</v>
      </c>
      <c r="I126" s="26">
        <f t="shared" si="6"/>
        <v>0.85879046023731564</v>
      </c>
    </row>
    <row r="127" spans="1:9" x14ac:dyDescent="0.35">
      <c r="A127" s="10">
        <v>3230</v>
      </c>
      <c r="B127" s="11" t="s">
        <v>138</v>
      </c>
      <c r="C127" s="12">
        <f>+$C$3*'Skatt 2023'!L127*'Skatt 2023'!J127/1000</f>
        <v>301858.80741770996</v>
      </c>
      <c r="D127" s="12">
        <f>+'Skatt 2023'!G127</f>
        <v>0</v>
      </c>
      <c r="E127" s="12">
        <f>+$E$3*'Skatt 2023'!N127*'Skatt 2023'!J127/1000</f>
        <v>9027</v>
      </c>
      <c r="F127" s="13">
        <f t="shared" si="4"/>
        <v>310885.80741770996</v>
      </c>
      <c r="G127" s="12">
        <f>+'Skatt 2023'!J127</f>
        <v>7285</v>
      </c>
      <c r="H127" s="12">
        <f t="shared" si="5"/>
        <v>42674.784820550442</v>
      </c>
      <c r="I127" s="26">
        <f t="shared" si="6"/>
        <v>1.1201973603252584</v>
      </c>
    </row>
    <row r="128" spans="1:9" x14ac:dyDescent="0.35">
      <c r="A128" s="10">
        <v>3232</v>
      </c>
      <c r="B128" s="11" t="s">
        <v>137</v>
      </c>
      <c r="C128" s="12">
        <f>+$C$3*'Skatt 2023'!L128*'Skatt 2023'!J128/1000</f>
        <v>997004.87133192841</v>
      </c>
      <c r="D128" s="12">
        <f>+'Skatt 2023'!G128</f>
        <v>0</v>
      </c>
      <c r="E128" s="12">
        <f>+$E$3*'Skatt 2023'!N128*'Skatt 2023'!J128/1000</f>
        <v>28692</v>
      </c>
      <c r="F128" s="13">
        <f t="shared" si="4"/>
        <v>1025696.8713319284</v>
      </c>
      <c r="G128" s="12">
        <f>+'Skatt 2023'!J128</f>
        <v>25440</v>
      </c>
      <c r="H128" s="12">
        <f t="shared" si="5"/>
        <v>40318.273244179574</v>
      </c>
      <c r="I128" s="26">
        <f t="shared" si="6"/>
        <v>1.0583398006790441</v>
      </c>
    </row>
    <row r="129" spans="1:9" x14ac:dyDescent="0.35">
      <c r="A129" s="10">
        <v>3234</v>
      </c>
      <c r="B129" s="11" t="s">
        <v>160</v>
      </c>
      <c r="C129" s="12">
        <f>+$C$3*'Skatt 2023'!L129*'Skatt 2023'!J129/1000</f>
        <v>299845.16251604393</v>
      </c>
      <c r="D129" s="12">
        <f>+'Skatt 2023'!G129</f>
        <v>0</v>
      </c>
      <c r="E129" s="12">
        <f>+$E$3*'Skatt 2023'!N129*'Skatt 2023'!J129/1000</f>
        <v>7010</v>
      </c>
      <c r="F129" s="13">
        <f t="shared" si="4"/>
        <v>306855.16251604393</v>
      </c>
      <c r="G129" s="12">
        <f>+'Skatt 2023'!J129</f>
        <v>9307</v>
      </c>
      <c r="H129" s="12">
        <f t="shared" si="5"/>
        <v>32970.362363387118</v>
      </c>
      <c r="I129" s="26">
        <f t="shared" si="6"/>
        <v>0.86545985044189166</v>
      </c>
    </row>
    <row r="130" spans="1:9" x14ac:dyDescent="0.35">
      <c r="A130" s="10">
        <v>3236</v>
      </c>
      <c r="B130" s="11" t="s">
        <v>159</v>
      </c>
      <c r="C130" s="12">
        <f>+$C$3*'Skatt 2023'!L130*'Skatt 2023'!J130/1000</f>
        <v>213258.24879169345</v>
      </c>
      <c r="D130" s="12">
        <f>+'Skatt 2023'!G130</f>
        <v>149.77600000000001</v>
      </c>
      <c r="E130" s="12">
        <f>+$E$3*'Skatt 2023'!N130*'Skatt 2023'!J130/1000</f>
        <v>5227</v>
      </c>
      <c r="F130" s="13">
        <f t="shared" si="4"/>
        <v>218635.02479169346</v>
      </c>
      <c r="G130" s="12">
        <f>+'Skatt 2023'!J130</f>
        <v>6990</v>
      </c>
      <c r="H130" s="12">
        <f t="shared" si="5"/>
        <v>31256.831014548417</v>
      </c>
      <c r="I130" s="26">
        <f t="shared" si="6"/>
        <v>0.82048028459580125</v>
      </c>
    </row>
    <row r="131" spans="1:9" x14ac:dyDescent="0.35">
      <c r="A131" s="10">
        <v>3238</v>
      </c>
      <c r="B131" s="11" t="s">
        <v>142</v>
      </c>
      <c r="C131" s="12">
        <f>+$C$3*'Skatt 2023'!L131*'Skatt 2023'!J131/1000</f>
        <v>498843.7904803924</v>
      </c>
      <c r="D131" s="12">
        <f>+'Skatt 2023'!G131</f>
        <v>26.07</v>
      </c>
      <c r="E131" s="12">
        <f>+$E$3*'Skatt 2023'!N131*'Skatt 2023'!J131/1000</f>
        <v>10050.5</v>
      </c>
      <c r="F131" s="13">
        <f t="shared" si="4"/>
        <v>508920.36048039241</v>
      </c>
      <c r="G131" s="12">
        <f>+'Skatt 2023'!J131</f>
        <v>15530</v>
      </c>
      <c r="H131" s="12">
        <f t="shared" si="5"/>
        <v>32768.46686931052</v>
      </c>
      <c r="I131" s="26">
        <f t="shared" si="6"/>
        <v>0.86016016819446628</v>
      </c>
    </row>
    <row r="132" spans="1:9" x14ac:dyDescent="0.35">
      <c r="A132" s="10">
        <v>3240</v>
      </c>
      <c r="B132" s="11" t="s">
        <v>141</v>
      </c>
      <c r="C132" s="12">
        <f>+$C$3*'Skatt 2023'!L132*'Skatt 2023'!J132/1000</f>
        <v>835439.52451117523</v>
      </c>
      <c r="D132" s="12">
        <f>+'Skatt 2023'!G132</f>
        <v>749.16600000000005</v>
      </c>
      <c r="E132" s="12">
        <f>+$E$3*'Skatt 2023'!N132*'Skatt 2023'!J132/1000</f>
        <v>19342.5</v>
      </c>
      <c r="F132" s="13">
        <f t="shared" si="4"/>
        <v>855531.1905111752</v>
      </c>
      <c r="G132" s="12">
        <f>+'Skatt 2023'!J132</f>
        <v>27338</v>
      </c>
      <c r="H132" s="12">
        <f t="shared" si="5"/>
        <v>31267.174793736751</v>
      </c>
      <c r="I132" s="26">
        <f t="shared" si="6"/>
        <v>0.82075180498404177</v>
      </c>
    </row>
    <row r="133" spans="1:9" x14ac:dyDescent="0.35">
      <c r="A133" s="10">
        <v>3242</v>
      </c>
      <c r="B133" s="11" t="s">
        <v>143</v>
      </c>
      <c r="C133" s="12">
        <f>+$C$3*'Skatt 2023'!L133*'Skatt 2023'!J133/1000</f>
        <v>86362.627661907653</v>
      </c>
      <c r="D133" s="12">
        <f>+'Skatt 2023'!G133</f>
        <v>56.957999999999998</v>
      </c>
      <c r="E133" s="12">
        <f>+$E$3*'Skatt 2023'!N133*'Skatt 2023'!J133/1000</f>
        <v>2518.4999999999995</v>
      </c>
      <c r="F133" s="13">
        <f t="shared" si="4"/>
        <v>88938.085661907651</v>
      </c>
      <c r="G133" s="12">
        <f>+'Skatt 2023'!J133</f>
        <v>2944</v>
      </c>
      <c r="H133" s="12">
        <f t="shared" si="5"/>
        <v>30190.600428637114</v>
      </c>
      <c r="I133" s="26">
        <f t="shared" si="6"/>
        <v>0.79249212501026711</v>
      </c>
    </row>
    <row r="134" spans="1:9" x14ac:dyDescent="0.35">
      <c r="A134" s="10">
        <v>3301</v>
      </c>
      <c r="B134" s="11" t="s">
        <v>114</v>
      </c>
      <c r="C134" s="12">
        <f>+$C$3*'Skatt 2023'!L134*'Skatt 2023'!J134/1000</f>
        <v>3527719.8308607545</v>
      </c>
      <c r="D134" s="12">
        <f>+'Skatt 2023'!G134</f>
        <v>0</v>
      </c>
      <c r="E134" s="12">
        <f>+$E$3*'Skatt 2023'!N134*'Skatt 2023'!J134/1000</f>
        <v>127073.49999999999</v>
      </c>
      <c r="F134" s="13">
        <f t="shared" si="4"/>
        <v>3654793.3308607545</v>
      </c>
      <c r="G134" s="12">
        <f>+'Skatt 2023'!J134</f>
        <v>103291</v>
      </c>
      <c r="H134" s="12">
        <f t="shared" si="5"/>
        <v>35383.463524031664</v>
      </c>
      <c r="I134" s="26">
        <f t="shared" si="6"/>
        <v>0.92880286580140003</v>
      </c>
    </row>
    <row r="135" spans="1:9" x14ac:dyDescent="0.35">
      <c r="A135" s="10">
        <v>3303</v>
      </c>
      <c r="B135" s="11" t="s">
        <v>115</v>
      </c>
      <c r="C135" s="12">
        <f>+$C$3*'Skatt 2023'!L135*'Skatt 2023'!J135/1000</f>
        <v>1087654.8613342023</v>
      </c>
      <c r="D135" s="12">
        <f>+'Skatt 2023'!G135</f>
        <v>6546.7929999999997</v>
      </c>
      <c r="E135" s="12">
        <f>+$E$3*'Skatt 2023'!N135*'Skatt 2023'!J135/1000</f>
        <v>35811.5</v>
      </c>
      <c r="F135" s="13">
        <f t="shared" si="4"/>
        <v>1130013.1543342024</v>
      </c>
      <c r="G135" s="12">
        <f>+'Skatt 2023'!J135</f>
        <v>28793</v>
      </c>
      <c r="H135" s="12">
        <f t="shared" si="5"/>
        <v>39018.732377112574</v>
      </c>
      <c r="I135" s="26">
        <f t="shared" si="6"/>
        <v>1.0242273322730586</v>
      </c>
    </row>
    <row r="136" spans="1:9" x14ac:dyDescent="0.35">
      <c r="A136" s="10">
        <v>3305</v>
      </c>
      <c r="B136" s="11" t="s">
        <v>116</v>
      </c>
      <c r="C136" s="12">
        <f>+$C$3*'Skatt 2023'!L136*'Skatt 2023'!J136/1000</f>
        <v>1014152.0953924255</v>
      </c>
      <c r="D136" s="12">
        <f>+'Skatt 2023'!G136</f>
        <v>5147.9560000000001</v>
      </c>
      <c r="E136" s="12">
        <f>+$E$3*'Skatt 2023'!N136*'Skatt 2023'!J136/1000</f>
        <v>35268</v>
      </c>
      <c r="F136" s="13">
        <f t="shared" si="4"/>
        <v>1054568.0513924256</v>
      </c>
      <c r="G136" s="12">
        <f>+'Skatt 2023'!J136</f>
        <v>31444</v>
      </c>
      <c r="H136" s="12">
        <f t="shared" si="5"/>
        <v>33374.255673337539</v>
      </c>
      <c r="I136" s="26">
        <f t="shared" si="6"/>
        <v>0.87606190084617674</v>
      </c>
    </row>
    <row r="137" spans="1:9" x14ac:dyDescent="0.35">
      <c r="A137" s="10">
        <v>3310</v>
      </c>
      <c r="B137" s="11" t="s">
        <v>144</v>
      </c>
      <c r="C137" s="12">
        <f>+$C$3*'Skatt 2023'!L137*'Skatt 2023'!J137/1000</f>
        <v>270524.5011568066</v>
      </c>
      <c r="D137" s="12">
        <f>+'Skatt 2023'!G137</f>
        <v>148.84100000000001</v>
      </c>
      <c r="E137" s="12">
        <f>+$E$3*'Skatt 2023'!N137*'Skatt 2023'!J137/1000</f>
        <v>13336</v>
      </c>
      <c r="F137" s="13">
        <f t="shared" si="4"/>
        <v>284009.34215680661</v>
      </c>
      <c r="G137" s="12">
        <f>+'Skatt 2023'!J137</f>
        <v>6888</v>
      </c>
      <c r="H137" s="12">
        <f t="shared" si="5"/>
        <v>41210.874151685042</v>
      </c>
      <c r="I137" s="26">
        <f t="shared" si="6"/>
        <v>1.0817702452522537</v>
      </c>
    </row>
    <row r="138" spans="1:9" x14ac:dyDescent="0.35">
      <c r="A138" s="10">
        <v>3312</v>
      </c>
      <c r="B138" s="11" t="s">
        <v>155</v>
      </c>
      <c r="C138" s="12">
        <f>+$C$3*'Skatt 2023'!L138*'Skatt 2023'!J138/1000</f>
        <v>1162049.7982005947</v>
      </c>
      <c r="D138" s="12">
        <f>+'Skatt 2023'!G138</f>
        <v>0.24199999999999999</v>
      </c>
      <c r="E138" s="12">
        <f>+$E$3*'Skatt 2023'!N138*'Skatt 2023'!J138/1000</f>
        <v>43783</v>
      </c>
      <c r="F138" s="13">
        <f t="shared" si="4"/>
        <v>1205833.0402005948</v>
      </c>
      <c r="G138" s="12">
        <f>+'Skatt 2023'!J138</f>
        <v>28167</v>
      </c>
      <c r="H138" s="12">
        <f t="shared" si="5"/>
        <v>42810.125260077206</v>
      </c>
      <c r="I138" s="26">
        <f t="shared" si="6"/>
        <v>1.1237499969405491</v>
      </c>
    </row>
    <row r="139" spans="1:9" x14ac:dyDescent="0.35">
      <c r="A139" s="10">
        <v>3314</v>
      </c>
      <c r="B139" s="11" t="s">
        <v>154</v>
      </c>
      <c r="C139" s="12">
        <f>+$C$3*'Skatt 2023'!L139*'Skatt 2023'!J139/1000</f>
        <v>699387.98719664779</v>
      </c>
      <c r="D139" s="12">
        <f>+'Skatt 2023'!G139</f>
        <v>645.13900000000001</v>
      </c>
      <c r="E139" s="12">
        <f>+$E$3*'Skatt 2023'!N139*'Skatt 2023'!J139/1000</f>
        <v>30329.5</v>
      </c>
      <c r="F139" s="13">
        <f t="shared" ref="F139:F202" si="7">+C139+D139+E139</f>
        <v>730362.62619664776</v>
      </c>
      <c r="G139" s="12">
        <f>+'Skatt 2023'!J139</f>
        <v>20495</v>
      </c>
      <c r="H139" s="12">
        <f t="shared" ref="H139:H202" si="8">+(C139+E139)*1000/G139</f>
        <v>35604.659048384863</v>
      </c>
      <c r="I139" s="26">
        <f t="shared" ref="I139:I202" si="9">+H139/H$367</f>
        <v>0.93460916672448968</v>
      </c>
    </row>
    <row r="140" spans="1:9" x14ac:dyDescent="0.35">
      <c r="A140" s="10">
        <v>3316</v>
      </c>
      <c r="B140" s="11" t="s">
        <v>153</v>
      </c>
      <c r="C140" s="12">
        <f>+$C$3*'Skatt 2023'!L140*'Skatt 2023'!J140/1000</f>
        <v>424299.70655577967</v>
      </c>
      <c r="D140" s="12">
        <f>+'Skatt 2023'!G140</f>
        <v>13504.81</v>
      </c>
      <c r="E140" s="12">
        <f>+$E$3*'Skatt 2023'!N140*'Skatt 2023'!J140/1000</f>
        <v>13590.499999999998</v>
      </c>
      <c r="F140" s="13">
        <f t="shared" si="7"/>
        <v>451395.01655577967</v>
      </c>
      <c r="G140" s="12">
        <f>+'Skatt 2023'!J140</f>
        <v>14527</v>
      </c>
      <c r="H140" s="12">
        <f t="shared" si="8"/>
        <v>30143.195880483217</v>
      </c>
      <c r="I140" s="26">
        <f t="shared" si="9"/>
        <v>0.79124777310708339</v>
      </c>
    </row>
    <row r="141" spans="1:9" x14ac:dyDescent="0.35">
      <c r="A141" s="10">
        <v>3318</v>
      </c>
      <c r="B141" s="11" t="s">
        <v>152</v>
      </c>
      <c r="C141" s="12">
        <f>+$C$3*'Skatt 2023'!L141*'Skatt 2023'!J141/1000</f>
        <v>76520.074750652901</v>
      </c>
      <c r="D141" s="12">
        <f>+'Skatt 2023'!G141</f>
        <v>470.95400000000001</v>
      </c>
      <c r="E141" s="12">
        <f>+$E$3*'Skatt 2023'!N141*'Skatt 2023'!J141/1000</f>
        <v>7904</v>
      </c>
      <c r="F141" s="13">
        <f t="shared" si="7"/>
        <v>84895.028750652898</v>
      </c>
      <c r="G141" s="12">
        <f>+'Skatt 2023'!J141</f>
        <v>2211</v>
      </c>
      <c r="H141" s="12">
        <f t="shared" si="8"/>
        <v>38183.661126482541</v>
      </c>
      <c r="I141" s="26">
        <f t="shared" si="9"/>
        <v>1.0023070199721797</v>
      </c>
    </row>
    <row r="142" spans="1:9" x14ac:dyDescent="0.35">
      <c r="A142" s="10">
        <v>3320</v>
      </c>
      <c r="B142" s="11" t="s">
        <v>145</v>
      </c>
      <c r="C142" s="12">
        <f>+$C$3*'Skatt 2023'!L142*'Skatt 2023'!J142/1000</f>
        <v>38155.933804837936</v>
      </c>
      <c r="D142" s="12">
        <f>+'Skatt 2023'!G142</f>
        <v>87.361999999999995</v>
      </c>
      <c r="E142" s="12">
        <f>+$E$3*'Skatt 2023'!N142*'Skatt 2023'!J142/1000</f>
        <v>5211.5</v>
      </c>
      <c r="F142" s="13">
        <f t="shared" si="7"/>
        <v>43454.795804837937</v>
      </c>
      <c r="G142" s="12">
        <f>+'Skatt 2023'!J142</f>
        <v>1097</v>
      </c>
      <c r="H142" s="12">
        <f t="shared" si="8"/>
        <v>39532.756431028196</v>
      </c>
      <c r="I142" s="26">
        <f t="shared" si="9"/>
        <v>1.0377202740831057</v>
      </c>
    </row>
    <row r="143" spans="1:9" x14ac:dyDescent="0.35">
      <c r="A143" s="10">
        <v>3322</v>
      </c>
      <c r="B143" s="11" t="s">
        <v>146</v>
      </c>
      <c r="C143" s="12">
        <f>+$C$3*'Skatt 2023'!L143*'Skatt 2023'!J143/1000</f>
        <v>120859.09360978939</v>
      </c>
      <c r="D143" s="12">
        <f>+'Skatt 2023'!G143</f>
        <v>3832.7849999999999</v>
      </c>
      <c r="E143" s="12">
        <f>+$E$3*'Skatt 2023'!N143*'Skatt 2023'!J143/1000</f>
        <v>9816</v>
      </c>
      <c r="F143" s="13">
        <f t="shared" si="7"/>
        <v>134507.87860978939</v>
      </c>
      <c r="G143" s="12">
        <f>+'Skatt 2023'!J143</f>
        <v>3299</v>
      </c>
      <c r="H143" s="12">
        <f t="shared" si="8"/>
        <v>39610.516401876142</v>
      </c>
      <c r="I143" s="26">
        <f t="shared" si="9"/>
        <v>1.0397614446349697</v>
      </c>
    </row>
    <row r="144" spans="1:9" x14ac:dyDescent="0.35">
      <c r="A144" s="10">
        <v>3324</v>
      </c>
      <c r="B144" s="11" t="s">
        <v>147</v>
      </c>
      <c r="C144" s="12">
        <f>+$C$3*'Skatt 2023'!L144*'Skatt 2023'!J144/1000</f>
        <v>167286.67782676703</v>
      </c>
      <c r="D144" s="12">
        <f>+'Skatt 2023'!G144</f>
        <v>7406.6850000000004</v>
      </c>
      <c r="E144" s="12">
        <f>+$E$3*'Skatt 2023'!N144*'Skatt 2023'!J144/1000</f>
        <v>9900.5</v>
      </c>
      <c r="F144" s="13">
        <f t="shared" si="7"/>
        <v>184593.86282676703</v>
      </c>
      <c r="G144" s="12">
        <f>+'Skatt 2023'!J144</f>
        <v>4767</v>
      </c>
      <c r="H144" s="12">
        <f t="shared" si="8"/>
        <v>37169.5359401651</v>
      </c>
      <c r="I144" s="26">
        <f t="shared" si="9"/>
        <v>0.97568660790615103</v>
      </c>
    </row>
    <row r="145" spans="1:9" x14ac:dyDescent="0.35">
      <c r="A145" s="10">
        <v>3326</v>
      </c>
      <c r="B145" s="11" t="s">
        <v>148</v>
      </c>
      <c r="C145" s="12">
        <f>+$C$3*'Skatt 2023'!L145*'Skatt 2023'!J145/1000</f>
        <v>125041.15584430633</v>
      </c>
      <c r="D145" s="12">
        <f>+'Skatt 2023'!G145</f>
        <v>4211.3389999999999</v>
      </c>
      <c r="E145" s="12">
        <f>+$E$3*'Skatt 2023'!N145*'Skatt 2023'!J145/1000</f>
        <v>10055</v>
      </c>
      <c r="F145" s="13">
        <f t="shared" si="7"/>
        <v>139307.49484430632</v>
      </c>
      <c r="G145" s="12">
        <f>+'Skatt 2023'!J145</f>
        <v>2645</v>
      </c>
      <c r="H145" s="12">
        <f t="shared" si="8"/>
        <v>51076.051358905992</v>
      </c>
      <c r="I145" s="26">
        <f t="shared" si="9"/>
        <v>1.3407275080279086</v>
      </c>
    </row>
    <row r="146" spans="1:9" x14ac:dyDescent="0.35">
      <c r="A146" s="10">
        <v>3328</v>
      </c>
      <c r="B146" s="11" t="s">
        <v>149</v>
      </c>
      <c r="C146" s="12">
        <f>+$C$3*'Skatt 2023'!L146*'Skatt 2023'!J146/1000</f>
        <v>165339.67105882583</v>
      </c>
      <c r="D146" s="12">
        <f>+'Skatt 2023'!G146</f>
        <v>12194.985000000001</v>
      </c>
      <c r="E146" s="12">
        <f>+$E$3*'Skatt 2023'!N146*'Skatt 2023'!J146/1000</f>
        <v>7805.5</v>
      </c>
      <c r="F146" s="13">
        <f t="shared" si="7"/>
        <v>185340.15605882584</v>
      </c>
      <c r="G146" s="12">
        <f>+'Skatt 2023'!J146</f>
        <v>4862</v>
      </c>
      <c r="H146" s="12">
        <f t="shared" si="8"/>
        <v>35611.923294698856</v>
      </c>
      <c r="I146" s="26">
        <f t="shared" si="9"/>
        <v>0.93479985051070924</v>
      </c>
    </row>
    <row r="147" spans="1:9" x14ac:dyDescent="0.35">
      <c r="A147" s="10">
        <v>3330</v>
      </c>
      <c r="B147" s="11" t="s">
        <v>150</v>
      </c>
      <c r="C147" s="12">
        <f>+$C$3*'Skatt 2023'!L147*'Skatt 2023'!J147/1000</f>
        <v>202186.28012062266</v>
      </c>
      <c r="D147" s="12">
        <f>+'Skatt 2023'!G147</f>
        <v>22606.76</v>
      </c>
      <c r="E147" s="12">
        <f>+$E$3*'Skatt 2023'!N147*'Skatt 2023'!J147/1000</f>
        <v>24471</v>
      </c>
      <c r="F147" s="13">
        <f t="shared" si="7"/>
        <v>249264.04012062267</v>
      </c>
      <c r="G147" s="12">
        <f>+'Skatt 2023'!J147</f>
        <v>4506</v>
      </c>
      <c r="H147" s="12">
        <f t="shared" si="8"/>
        <v>50301.216183005476</v>
      </c>
      <c r="I147" s="26">
        <f t="shared" si="9"/>
        <v>1.3203883704697286</v>
      </c>
    </row>
    <row r="148" spans="1:9" x14ac:dyDescent="0.35">
      <c r="A148" s="10">
        <v>3332</v>
      </c>
      <c r="B148" s="11" t="s">
        <v>151</v>
      </c>
      <c r="C148" s="12">
        <f>+$C$3*'Skatt 2023'!L148*'Skatt 2023'!J148/1000</f>
        <v>118927.24897508396</v>
      </c>
      <c r="D148" s="12">
        <f>+'Skatt 2023'!G148</f>
        <v>212.58600000000001</v>
      </c>
      <c r="E148" s="12">
        <f>+$E$3*'Skatt 2023'!N148*'Skatt 2023'!J148/1000</f>
        <v>10381.5</v>
      </c>
      <c r="F148" s="13">
        <f t="shared" si="7"/>
        <v>129521.33497508396</v>
      </c>
      <c r="G148" s="12">
        <f>+'Skatt 2023'!J148</f>
        <v>3479</v>
      </c>
      <c r="H148" s="12">
        <f t="shared" si="8"/>
        <v>37168.367052338021</v>
      </c>
      <c r="I148" s="26">
        <f t="shared" si="9"/>
        <v>0.9756559250318515</v>
      </c>
    </row>
    <row r="149" spans="1:9" x14ac:dyDescent="0.35">
      <c r="A149" s="10">
        <v>3334</v>
      </c>
      <c r="B149" s="11" t="s">
        <v>156</v>
      </c>
      <c r="C149" s="12">
        <f>+$C$3*'Skatt 2023'!L149*'Skatt 2023'!J149/1000</f>
        <v>95312.773620724154</v>
      </c>
      <c r="D149" s="12">
        <f>+'Skatt 2023'!G149</f>
        <v>1301.6849999999999</v>
      </c>
      <c r="E149" s="12">
        <f>+$E$3*'Skatt 2023'!N149*'Skatt 2023'!J149/1000</f>
        <v>5082</v>
      </c>
      <c r="F149" s="13">
        <f t="shared" si="7"/>
        <v>101696.45862072415</v>
      </c>
      <c r="G149" s="12">
        <f>+'Skatt 2023'!J149</f>
        <v>2737</v>
      </c>
      <c r="H149" s="12">
        <f t="shared" si="8"/>
        <v>36680.589558174703</v>
      </c>
      <c r="I149" s="26">
        <f t="shared" si="9"/>
        <v>0.96285194573387756</v>
      </c>
    </row>
    <row r="150" spans="1:9" x14ac:dyDescent="0.35">
      <c r="A150" s="10">
        <v>3336</v>
      </c>
      <c r="B150" s="11" t="s">
        <v>157</v>
      </c>
      <c r="C150" s="12">
        <f>+$C$3*'Skatt 2023'!L150*'Skatt 2023'!J150/1000</f>
        <v>40919.762461850602</v>
      </c>
      <c r="D150" s="12">
        <f>+'Skatt 2023'!G150</f>
        <v>3543.2429999999999</v>
      </c>
      <c r="E150" s="12">
        <f>+$E$3*'Skatt 2023'!N150*'Skatt 2023'!J150/1000</f>
        <v>2768</v>
      </c>
      <c r="F150" s="13">
        <f t="shared" si="7"/>
        <v>47231.005461850604</v>
      </c>
      <c r="G150" s="12">
        <f>+'Skatt 2023'!J150</f>
        <v>1366</v>
      </c>
      <c r="H150" s="12">
        <f t="shared" si="8"/>
        <v>31982.256560651975</v>
      </c>
      <c r="I150" s="26">
        <f t="shared" si="9"/>
        <v>0.83952243759727085</v>
      </c>
    </row>
    <row r="151" spans="1:9" x14ac:dyDescent="0.35">
      <c r="A151" s="10">
        <v>3338</v>
      </c>
      <c r="B151" s="11" t="s">
        <v>158</v>
      </c>
      <c r="C151" s="12">
        <f>+$C$3*'Skatt 2023'!L151*'Skatt 2023'!J151/1000</f>
        <v>79967.24622020463</v>
      </c>
      <c r="D151" s="12">
        <f>+'Skatt 2023'!G151</f>
        <v>23083.698</v>
      </c>
      <c r="E151" s="12">
        <f>+$E$3*'Skatt 2023'!N151*'Skatt 2023'!J151/1000</f>
        <v>5303</v>
      </c>
      <c r="F151" s="13">
        <f t="shared" si="7"/>
        <v>108353.94422020463</v>
      </c>
      <c r="G151" s="12">
        <f>+'Skatt 2023'!J151</f>
        <v>2486</v>
      </c>
      <c r="H151" s="12">
        <f t="shared" si="8"/>
        <v>34300.179493244024</v>
      </c>
      <c r="I151" s="26">
        <f t="shared" si="9"/>
        <v>0.9003670595782729</v>
      </c>
    </row>
    <row r="152" spans="1:9" x14ac:dyDescent="0.35">
      <c r="A152" s="10">
        <v>3401</v>
      </c>
      <c r="B152" s="11" t="s">
        <v>161</v>
      </c>
      <c r="C152" s="12">
        <f>+$C$3*'Skatt 2023'!L152*'Skatt 2023'!J152/1000</f>
        <v>556012.13284822111</v>
      </c>
      <c r="D152" s="12">
        <f>+'Skatt 2023'!G152</f>
        <v>929.46699999999998</v>
      </c>
      <c r="E152" s="12">
        <f>+$E$3*'Skatt 2023'!N152*'Skatt 2023'!J152/1000</f>
        <v>21250</v>
      </c>
      <c r="F152" s="13">
        <f t="shared" si="7"/>
        <v>578191.59984822106</v>
      </c>
      <c r="G152" s="12">
        <f>+'Skatt 2023'!J152</f>
        <v>17966</v>
      </c>
      <c r="H152" s="12">
        <f t="shared" si="8"/>
        <v>32130.810021608653</v>
      </c>
      <c r="I152" s="26">
        <f t="shared" si="9"/>
        <v>0.84342191115128196</v>
      </c>
    </row>
    <row r="153" spans="1:9" x14ac:dyDescent="0.35">
      <c r="A153" s="10">
        <v>3403</v>
      </c>
      <c r="B153" s="11" t="s">
        <v>162</v>
      </c>
      <c r="C153" s="12">
        <f>+$C$3*'Skatt 2023'!L153*'Skatt 2023'!J153/1000</f>
        <v>1100447.2832957199</v>
      </c>
      <c r="D153" s="12">
        <f>+'Skatt 2023'!G153</f>
        <v>146.57499999999999</v>
      </c>
      <c r="E153" s="12">
        <f>+$E$3*'Skatt 2023'!N153*'Skatt 2023'!J153/1000</f>
        <v>33282.000000000007</v>
      </c>
      <c r="F153" s="13">
        <f t="shared" si="7"/>
        <v>1133875.8582957198</v>
      </c>
      <c r="G153" s="12">
        <f>+'Skatt 2023'!J153</f>
        <v>32382</v>
      </c>
      <c r="H153" s="12">
        <f t="shared" si="8"/>
        <v>35011.095154583403</v>
      </c>
      <c r="I153" s="26">
        <f t="shared" si="9"/>
        <v>0.91902833345686452</v>
      </c>
    </row>
    <row r="154" spans="1:9" x14ac:dyDescent="0.35">
      <c r="A154" s="10">
        <v>3405</v>
      </c>
      <c r="B154" s="11" t="s">
        <v>163</v>
      </c>
      <c r="C154" s="12">
        <f>+$C$3*'Skatt 2023'!L154*'Skatt 2023'!J154/1000</f>
        <v>967334.0585846632</v>
      </c>
      <c r="D154" s="12">
        <f>+'Skatt 2023'!G154</f>
        <v>3969.2840000000001</v>
      </c>
      <c r="E154" s="12">
        <f>+$E$3*'Skatt 2023'!N154*'Skatt 2023'!J154/1000</f>
        <v>38013</v>
      </c>
      <c r="F154" s="13">
        <f t="shared" si="7"/>
        <v>1009316.3425846632</v>
      </c>
      <c r="G154" s="12">
        <f>+'Skatt 2023'!J154</f>
        <v>28560</v>
      </c>
      <c r="H154" s="12">
        <f t="shared" si="8"/>
        <v>35201.227541479799</v>
      </c>
      <c r="I154" s="26">
        <f t="shared" si="9"/>
        <v>0.9240192384798025</v>
      </c>
    </row>
    <row r="155" spans="1:9" x14ac:dyDescent="0.35">
      <c r="A155" s="10">
        <v>3407</v>
      </c>
      <c r="B155" s="11" t="s">
        <v>164</v>
      </c>
      <c r="C155" s="12">
        <f>+$C$3*'Skatt 2023'!L155*'Skatt 2023'!J155/1000</f>
        <v>949796.80097428779</v>
      </c>
      <c r="D155" s="12">
        <f>+'Skatt 2023'!G155</f>
        <v>265.07799999999997</v>
      </c>
      <c r="E155" s="12">
        <f>+$E$3*'Skatt 2023'!N155*'Skatt 2023'!J155/1000</f>
        <v>32182</v>
      </c>
      <c r="F155" s="13">
        <f t="shared" si="7"/>
        <v>982243.87897428777</v>
      </c>
      <c r="G155" s="12">
        <f>+'Skatt 2023'!J155</f>
        <v>30563</v>
      </c>
      <c r="H155" s="12">
        <f t="shared" si="8"/>
        <v>32129.660078339421</v>
      </c>
      <c r="I155" s="26">
        <f t="shared" si="9"/>
        <v>0.84339172556463793</v>
      </c>
    </row>
    <row r="156" spans="1:9" x14ac:dyDescent="0.35">
      <c r="A156" s="10">
        <v>3411</v>
      </c>
      <c r="B156" s="11" t="s">
        <v>165</v>
      </c>
      <c r="C156" s="12">
        <f>+$C$3*'Skatt 2023'!L156*'Skatt 2023'!J156/1000</f>
        <v>1087185.4146246337</v>
      </c>
      <c r="D156" s="12">
        <f>+'Skatt 2023'!G156</f>
        <v>773.90499999999997</v>
      </c>
      <c r="E156" s="12">
        <f>+$E$3*'Skatt 2023'!N156*'Skatt 2023'!J156/1000</f>
        <v>32576.5</v>
      </c>
      <c r="F156" s="13">
        <f t="shared" si="7"/>
        <v>1120535.8196246338</v>
      </c>
      <c r="G156" s="12">
        <f>+'Skatt 2023'!J156</f>
        <v>35475</v>
      </c>
      <c r="H156" s="12">
        <f t="shared" si="8"/>
        <v>31564.817889348382</v>
      </c>
      <c r="I156" s="26">
        <f t="shared" si="9"/>
        <v>0.82856482645386831</v>
      </c>
    </row>
    <row r="157" spans="1:9" x14ac:dyDescent="0.35">
      <c r="A157" s="10">
        <v>3412</v>
      </c>
      <c r="B157" s="11" t="s">
        <v>166</v>
      </c>
      <c r="C157" s="12">
        <f>+$C$3*'Skatt 2023'!L157*'Skatt 2023'!J157/1000</f>
        <v>220302.85209735314</v>
      </c>
      <c r="D157" s="12">
        <f>+'Skatt 2023'!G157</f>
        <v>20.526</v>
      </c>
      <c r="E157" s="12">
        <f>+$E$3*'Skatt 2023'!N157*'Skatt 2023'!J157/1000</f>
        <v>4280.5</v>
      </c>
      <c r="F157" s="13">
        <f t="shared" si="7"/>
        <v>224603.87809735315</v>
      </c>
      <c r="G157" s="12">
        <f>+'Skatt 2023'!J157</f>
        <v>7836</v>
      </c>
      <c r="H157" s="12">
        <f t="shared" si="8"/>
        <v>28660.458409565228</v>
      </c>
      <c r="I157" s="26">
        <f t="shared" si="9"/>
        <v>0.75232646142473758</v>
      </c>
    </row>
    <row r="158" spans="1:9" x14ac:dyDescent="0.35">
      <c r="A158" s="10">
        <v>3413</v>
      </c>
      <c r="B158" s="11" t="s">
        <v>167</v>
      </c>
      <c r="C158" s="12">
        <f>+$C$3*'Skatt 2023'!L158*'Skatt 2023'!J158/1000</f>
        <v>653209.14497634163</v>
      </c>
      <c r="D158" s="12">
        <f>+'Skatt 2023'!G158</f>
        <v>123.09</v>
      </c>
      <c r="E158" s="12">
        <f>+$E$3*'Skatt 2023'!N158*'Skatt 2023'!J158/1000</f>
        <v>13741.5</v>
      </c>
      <c r="F158" s="13">
        <f t="shared" si="7"/>
        <v>667073.7349763416</v>
      </c>
      <c r="G158" s="12">
        <f>+'Skatt 2023'!J158</f>
        <v>21356</v>
      </c>
      <c r="H158" s="12">
        <f t="shared" si="8"/>
        <v>31230.129470703392</v>
      </c>
      <c r="I158" s="26">
        <f t="shared" si="9"/>
        <v>0.81977937891912156</v>
      </c>
    </row>
    <row r="159" spans="1:9" x14ac:dyDescent="0.35">
      <c r="A159" s="10">
        <v>3414</v>
      </c>
      <c r="B159" s="11" t="s">
        <v>168</v>
      </c>
      <c r="C159" s="12">
        <f>+$C$3*'Skatt 2023'!L159*'Skatt 2023'!J159/1000</f>
        <v>150080.11695698596</v>
      </c>
      <c r="D159" s="12">
        <f>+'Skatt 2023'!G159</f>
        <v>0</v>
      </c>
      <c r="E159" s="12">
        <f>+$E$3*'Skatt 2023'!N159*'Skatt 2023'!J159/1000</f>
        <v>2834.5</v>
      </c>
      <c r="F159" s="13">
        <f t="shared" si="7"/>
        <v>152914.61695698596</v>
      </c>
      <c r="G159" s="12">
        <f>+'Skatt 2023'!J159</f>
        <v>5010</v>
      </c>
      <c r="H159" s="12">
        <f t="shared" si="8"/>
        <v>30521.879632132925</v>
      </c>
      <c r="I159" s="26">
        <f t="shared" si="9"/>
        <v>0.80118808190488644</v>
      </c>
    </row>
    <row r="160" spans="1:9" x14ac:dyDescent="0.35">
      <c r="A160" s="10">
        <v>3415</v>
      </c>
      <c r="B160" s="11" t="s">
        <v>169</v>
      </c>
      <c r="C160" s="12">
        <f>+$C$3*'Skatt 2023'!L160*'Skatt 2023'!J160/1000</f>
        <v>254300.49138193059</v>
      </c>
      <c r="D160" s="12">
        <f>+'Skatt 2023'!G160</f>
        <v>929.46699999999998</v>
      </c>
      <c r="E160" s="12">
        <f>+$E$3*'Skatt 2023'!N160*'Skatt 2023'!J160/1000</f>
        <v>6485.5</v>
      </c>
      <c r="F160" s="13">
        <f t="shared" si="7"/>
        <v>261715.4583819306</v>
      </c>
      <c r="G160" s="12">
        <f>+'Skatt 2023'!J160</f>
        <v>8069</v>
      </c>
      <c r="H160" s="12">
        <f t="shared" si="8"/>
        <v>32319.493293088435</v>
      </c>
      <c r="I160" s="26">
        <f t="shared" si="9"/>
        <v>0.84837477742906109</v>
      </c>
    </row>
    <row r="161" spans="1:9" x14ac:dyDescent="0.35">
      <c r="A161" s="10">
        <v>3416</v>
      </c>
      <c r="B161" s="11" t="s">
        <v>170</v>
      </c>
      <c r="C161" s="12">
        <f>+$C$3*'Skatt 2023'!L161*'Skatt 2023'!J161/1000</f>
        <v>158383.97410439258</v>
      </c>
      <c r="D161" s="12">
        <f>+'Skatt 2023'!G161</f>
        <v>0</v>
      </c>
      <c r="E161" s="12">
        <f>+$E$3*'Skatt 2023'!N161*'Skatt 2023'!J161/1000</f>
        <v>3778.5</v>
      </c>
      <c r="F161" s="13">
        <f t="shared" si="7"/>
        <v>162162.47410439258</v>
      </c>
      <c r="G161" s="12">
        <f>+'Skatt 2023'!J161</f>
        <v>6028</v>
      </c>
      <c r="H161" s="12">
        <f t="shared" si="8"/>
        <v>26901.538504378332</v>
      </c>
      <c r="I161" s="26">
        <f t="shared" si="9"/>
        <v>0.70615546271673524</v>
      </c>
    </row>
    <row r="162" spans="1:9" x14ac:dyDescent="0.35">
      <c r="A162" s="10">
        <v>3417</v>
      </c>
      <c r="B162" s="11" t="s">
        <v>171</v>
      </c>
      <c r="C162" s="12">
        <f>+$C$3*'Skatt 2023'!L162*'Skatt 2023'!J162/1000</f>
        <v>120261.08701511037</v>
      </c>
      <c r="D162" s="12">
        <f>+'Skatt 2023'!G162</f>
        <v>0</v>
      </c>
      <c r="E162" s="12">
        <f>+$E$3*'Skatt 2023'!N162*'Skatt 2023'!J162/1000</f>
        <v>3689.5</v>
      </c>
      <c r="F162" s="13">
        <f t="shared" si="7"/>
        <v>123950.58701511037</v>
      </c>
      <c r="G162" s="12">
        <f>+'Skatt 2023'!J162</f>
        <v>4572</v>
      </c>
      <c r="H162" s="12">
        <f t="shared" si="8"/>
        <v>27110.802059297981</v>
      </c>
      <c r="I162" s="26">
        <f t="shared" si="9"/>
        <v>0.71164855384347447</v>
      </c>
    </row>
    <row r="163" spans="1:9" x14ac:dyDescent="0.35">
      <c r="A163" s="10">
        <v>3418</v>
      </c>
      <c r="B163" s="11" t="s">
        <v>172</v>
      </c>
      <c r="C163" s="12">
        <f>+$C$3*'Skatt 2023'!L163*'Skatt 2023'!J163/1000</f>
        <v>203073.54812724621</v>
      </c>
      <c r="D163" s="12">
        <f>+'Skatt 2023'!G163</f>
        <v>0</v>
      </c>
      <c r="E163" s="12">
        <f>+$E$3*'Skatt 2023'!N163*'Skatt 2023'!J163/1000</f>
        <v>4305.5</v>
      </c>
      <c r="F163" s="13">
        <f t="shared" si="7"/>
        <v>207379.04812724621</v>
      </c>
      <c r="G163" s="12">
        <f>+'Skatt 2023'!J163</f>
        <v>7267</v>
      </c>
      <c r="H163" s="12">
        <f t="shared" si="8"/>
        <v>28537.09207750739</v>
      </c>
      <c r="I163" s="26">
        <f t="shared" si="9"/>
        <v>0.74908814071368279</v>
      </c>
    </row>
    <row r="164" spans="1:9" x14ac:dyDescent="0.35">
      <c r="A164" s="10">
        <v>3419</v>
      </c>
      <c r="B164" s="11" t="s">
        <v>124</v>
      </c>
      <c r="C164" s="12">
        <f>+$C$3*'Skatt 2023'!L164*'Skatt 2023'!J164/1000</f>
        <v>101056.41657809123</v>
      </c>
      <c r="D164" s="12">
        <f>+'Skatt 2023'!G164</f>
        <v>1405.932</v>
      </c>
      <c r="E164" s="12">
        <f>+$E$3*'Skatt 2023'!N164*'Skatt 2023'!J164/1000</f>
        <v>2299</v>
      </c>
      <c r="F164" s="13">
        <f t="shared" si="7"/>
        <v>104761.34857809123</v>
      </c>
      <c r="G164" s="12">
        <f>+'Skatt 2023'!J164</f>
        <v>3625</v>
      </c>
      <c r="H164" s="12">
        <f t="shared" si="8"/>
        <v>28511.839056025168</v>
      </c>
      <c r="I164" s="26">
        <f t="shared" si="9"/>
        <v>0.74842525821471817</v>
      </c>
    </row>
    <row r="165" spans="1:9" x14ac:dyDescent="0.35">
      <c r="A165" s="10">
        <v>3420</v>
      </c>
      <c r="B165" s="11" t="s">
        <v>173</v>
      </c>
      <c r="C165" s="12">
        <f>+$C$3*'Skatt 2023'!L165*'Skatt 2023'!J165/1000</f>
        <v>658823.07231630979</v>
      </c>
      <c r="D165" s="12">
        <f>+'Skatt 2023'!G165</f>
        <v>2957.4929999999999</v>
      </c>
      <c r="E165" s="12">
        <f>+$E$3*'Skatt 2023'!N165*'Skatt 2023'!J165/1000</f>
        <v>15322</v>
      </c>
      <c r="F165" s="13">
        <f t="shared" si="7"/>
        <v>677102.5653163098</v>
      </c>
      <c r="G165" s="12">
        <f>+'Skatt 2023'!J165</f>
        <v>21568</v>
      </c>
      <c r="H165" s="12">
        <f t="shared" si="8"/>
        <v>31256.726275793295</v>
      </c>
      <c r="I165" s="26">
        <f t="shared" si="9"/>
        <v>0.82047753524211364</v>
      </c>
    </row>
    <row r="166" spans="1:9" x14ac:dyDescent="0.35">
      <c r="A166" s="10">
        <v>3421</v>
      </c>
      <c r="B166" s="11" t="s">
        <v>174</v>
      </c>
      <c r="C166" s="12">
        <f>+$C$3*'Skatt 2023'!L166*'Skatt 2023'!J166/1000</f>
        <v>205282.15840510806</v>
      </c>
      <c r="D166" s="12">
        <f>+'Skatt 2023'!G166</f>
        <v>933.94399999999996</v>
      </c>
      <c r="E166" s="12">
        <f>+$E$3*'Skatt 2023'!N166*'Skatt 2023'!J166/1000</f>
        <v>11782.000000000002</v>
      </c>
      <c r="F166" s="13">
        <f t="shared" si="7"/>
        <v>217998.10240510805</v>
      </c>
      <c r="G166" s="12">
        <f>+'Skatt 2023'!J166</f>
        <v>6582</v>
      </c>
      <c r="H166" s="12">
        <f t="shared" si="8"/>
        <v>32978.450076740817</v>
      </c>
      <c r="I166" s="26">
        <f t="shared" si="9"/>
        <v>0.86567214993415575</v>
      </c>
    </row>
    <row r="167" spans="1:9" x14ac:dyDescent="0.35">
      <c r="A167" s="10">
        <v>3422</v>
      </c>
      <c r="B167" s="11" t="s">
        <v>175</v>
      </c>
      <c r="C167" s="12">
        <f>+$C$3*'Skatt 2023'!L167*'Skatt 2023'!J167/1000</f>
        <v>114030.75284582053</v>
      </c>
      <c r="D167" s="12">
        <f>+'Skatt 2023'!G167</f>
        <v>5298.942</v>
      </c>
      <c r="E167" s="12">
        <f>+$E$3*'Skatt 2023'!N167*'Skatt 2023'!J167/1000</f>
        <v>3767</v>
      </c>
      <c r="F167" s="13">
        <f t="shared" si="7"/>
        <v>123096.69484582053</v>
      </c>
      <c r="G167" s="12">
        <f>+'Skatt 2023'!J167</f>
        <v>4213</v>
      </c>
      <c r="H167" s="12">
        <f t="shared" si="8"/>
        <v>27960.539483935565</v>
      </c>
      <c r="I167" s="26">
        <f t="shared" si="9"/>
        <v>0.73395384780222028</v>
      </c>
    </row>
    <row r="168" spans="1:9" x14ac:dyDescent="0.35">
      <c r="A168" s="10">
        <v>3423</v>
      </c>
      <c r="B168" s="11" t="s">
        <v>176</v>
      </c>
      <c r="C168" s="12">
        <f>+$C$3*'Skatt 2023'!L168*'Skatt 2023'!J168/1000</f>
        <v>62464.810897021249</v>
      </c>
      <c r="D168" s="12">
        <f>+'Skatt 2023'!G168</f>
        <v>1041.568</v>
      </c>
      <c r="E168" s="12">
        <f>+$E$3*'Skatt 2023'!N168*'Skatt 2023'!J168/1000</f>
        <v>2332.5</v>
      </c>
      <c r="F168" s="13">
        <f t="shared" si="7"/>
        <v>65838.878897021248</v>
      </c>
      <c r="G168" s="12">
        <f>+'Skatt 2023'!J168</f>
        <v>2281</v>
      </c>
      <c r="H168" s="12">
        <f t="shared" si="8"/>
        <v>28407.413808426678</v>
      </c>
      <c r="I168" s="26">
        <f t="shared" si="9"/>
        <v>0.745684133984027</v>
      </c>
    </row>
    <row r="169" spans="1:9" x14ac:dyDescent="0.35">
      <c r="A169" s="10">
        <v>3424</v>
      </c>
      <c r="B169" s="11" t="s">
        <v>177</v>
      </c>
      <c r="C169" s="12">
        <f>+$C$3*'Skatt 2023'!L169*'Skatt 2023'!J169/1000</f>
        <v>48486.101073393162</v>
      </c>
      <c r="D169" s="12">
        <f>+'Skatt 2023'!G169</f>
        <v>5514.8389999999999</v>
      </c>
      <c r="E169" s="12">
        <f>+$E$3*'Skatt 2023'!N169*'Skatt 2023'!J169/1000</f>
        <v>1605.4999999999998</v>
      </c>
      <c r="F169" s="13">
        <f t="shared" si="7"/>
        <v>55606.440073393162</v>
      </c>
      <c r="G169" s="12">
        <f>+'Skatt 2023'!J169</f>
        <v>1769</v>
      </c>
      <c r="H169" s="12">
        <f t="shared" si="8"/>
        <v>28316.337520290082</v>
      </c>
      <c r="I169" s="26">
        <f t="shared" si="9"/>
        <v>0.74329341501525303</v>
      </c>
    </row>
    <row r="170" spans="1:9" x14ac:dyDescent="0.35">
      <c r="A170" s="10">
        <v>3425</v>
      </c>
      <c r="B170" s="11" t="s">
        <v>178</v>
      </c>
      <c r="C170" s="12">
        <f>+$C$3*'Skatt 2023'!L170*'Skatt 2023'!J170/1000</f>
        <v>33832.814670436266</v>
      </c>
      <c r="D170" s="12">
        <f>+'Skatt 2023'!G170</f>
        <v>0</v>
      </c>
      <c r="E170" s="12">
        <f>+$E$3*'Skatt 2023'!N170*'Skatt 2023'!J170/1000</f>
        <v>1180</v>
      </c>
      <c r="F170" s="13">
        <f t="shared" si="7"/>
        <v>35012.814670436266</v>
      </c>
      <c r="G170" s="12">
        <f>+'Skatt 2023'!J170</f>
        <v>1328</v>
      </c>
      <c r="H170" s="12">
        <f t="shared" si="8"/>
        <v>26365.071287979114</v>
      </c>
      <c r="I170" s="26">
        <f t="shared" si="9"/>
        <v>0.6920733961699802</v>
      </c>
    </row>
    <row r="171" spans="1:9" x14ac:dyDescent="0.35">
      <c r="A171" s="10">
        <v>3426</v>
      </c>
      <c r="B171" s="11" t="s">
        <v>179</v>
      </c>
      <c r="C171" s="12">
        <f>+$C$3*'Skatt 2023'!L171*'Skatt 2023'!J171/1000</f>
        <v>43510.212247186631</v>
      </c>
      <c r="D171" s="12">
        <f>+'Skatt 2023'!G171</f>
        <v>538.46100000000001</v>
      </c>
      <c r="E171" s="12">
        <f>+$E$3*'Skatt 2023'!N171*'Skatt 2023'!J171/1000</f>
        <v>801</v>
      </c>
      <c r="F171" s="13">
        <f t="shared" si="7"/>
        <v>44849.673247186634</v>
      </c>
      <c r="G171" s="12">
        <f>+'Skatt 2023'!J171</f>
        <v>1555</v>
      </c>
      <c r="H171" s="12">
        <f t="shared" si="8"/>
        <v>28495.956429058926</v>
      </c>
      <c r="I171" s="26">
        <f t="shared" si="9"/>
        <v>0.74800834511539194</v>
      </c>
    </row>
    <row r="172" spans="1:9" x14ac:dyDescent="0.35">
      <c r="A172" s="10">
        <v>3427</v>
      </c>
      <c r="B172" s="11" t="s">
        <v>180</v>
      </c>
      <c r="C172" s="12">
        <f>+$C$3*'Skatt 2023'!L172*'Skatt 2023'!J172/1000</f>
        <v>165544.12147196574</v>
      </c>
      <c r="D172" s="12">
        <f>+'Skatt 2023'!G172</f>
        <v>3889.9630000000002</v>
      </c>
      <c r="E172" s="12">
        <f>+$E$3*'Skatt 2023'!N172*'Skatt 2023'!J172/1000</f>
        <v>4398</v>
      </c>
      <c r="F172" s="13">
        <f t="shared" si="7"/>
        <v>173832.08447196573</v>
      </c>
      <c r="G172" s="12">
        <f>+'Skatt 2023'!J172</f>
        <v>5628</v>
      </c>
      <c r="H172" s="12">
        <f t="shared" si="8"/>
        <v>30195.828264386237</v>
      </c>
      <c r="I172" s="26">
        <f t="shared" si="9"/>
        <v>0.7926293537703184</v>
      </c>
    </row>
    <row r="173" spans="1:9" x14ac:dyDescent="0.35">
      <c r="A173" s="10">
        <v>3428</v>
      </c>
      <c r="B173" s="11" t="s">
        <v>181</v>
      </c>
      <c r="C173" s="12">
        <f>+$C$3*'Skatt 2023'!L173*'Skatt 2023'!J173/1000</f>
        <v>71682.72111107652</v>
      </c>
      <c r="D173" s="12">
        <f>+'Skatt 2023'!G173</f>
        <v>3308.7339999999999</v>
      </c>
      <c r="E173" s="12">
        <f>+$E$3*'Skatt 2023'!N173*'Skatt 2023'!J173/1000</f>
        <v>1764.0000000000002</v>
      </c>
      <c r="F173" s="13">
        <f t="shared" si="7"/>
        <v>76755.455111076517</v>
      </c>
      <c r="G173" s="12">
        <f>+'Skatt 2023'!J173</f>
        <v>2493</v>
      </c>
      <c r="H173" s="12">
        <f t="shared" si="8"/>
        <v>29461.179747724236</v>
      </c>
      <c r="I173" s="26">
        <f t="shared" si="9"/>
        <v>0.77334510119371636</v>
      </c>
    </row>
    <row r="174" spans="1:9" x14ac:dyDescent="0.35">
      <c r="A174" s="10">
        <v>3429</v>
      </c>
      <c r="B174" s="11" t="s">
        <v>182</v>
      </c>
      <c r="C174" s="12">
        <f>+$C$3*'Skatt 2023'!L174*'Skatt 2023'!J174/1000</f>
        <v>44173.695741596857</v>
      </c>
      <c r="D174" s="12">
        <f>+'Skatt 2023'!G174</f>
        <v>542.81700000000001</v>
      </c>
      <c r="E174" s="12">
        <f>+$E$3*'Skatt 2023'!N174*'Skatt 2023'!J174/1000</f>
        <v>1148.5</v>
      </c>
      <c r="F174" s="13">
        <f t="shared" si="7"/>
        <v>45865.01274159686</v>
      </c>
      <c r="G174" s="12">
        <f>+'Skatt 2023'!J174</f>
        <v>1519</v>
      </c>
      <c r="H174" s="12">
        <f t="shared" si="8"/>
        <v>29836.863556021628</v>
      </c>
      <c r="I174" s="26">
        <f t="shared" si="9"/>
        <v>0.78320666258509375</v>
      </c>
    </row>
    <row r="175" spans="1:9" x14ac:dyDescent="0.35">
      <c r="A175" s="10">
        <v>3430</v>
      </c>
      <c r="B175" s="11" t="s">
        <v>183</v>
      </c>
      <c r="C175" s="12">
        <f>+$C$3*'Skatt 2023'!L175*'Skatt 2023'!J175/1000</f>
        <v>54025.570540591892</v>
      </c>
      <c r="D175" s="12">
        <f>+'Skatt 2023'!G175</f>
        <v>1.3089999999999999</v>
      </c>
      <c r="E175" s="12">
        <f>+$E$3*'Skatt 2023'!N175*'Skatt 2023'!J175/1000</f>
        <v>2423.5</v>
      </c>
      <c r="F175" s="13">
        <f t="shared" si="7"/>
        <v>56450.379540591894</v>
      </c>
      <c r="G175" s="12">
        <f>+'Skatt 2023'!J175</f>
        <v>1844</v>
      </c>
      <c r="H175" s="12">
        <f t="shared" si="8"/>
        <v>30612.294219409923</v>
      </c>
      <c r="I175" s="26">
        <f t="shared" si="9"/>
        <v>0.80356143147017389</v>
      </c>
    </row>
    <row r="176" spans="1:9" x14ac:dyDescent="0.35">
      <c r="A176" s="10">
        <v>3431</v>
      </c>
      <c r="B176" s="11" t="s">
        <v>184</v>
      </c>
      <c r="C176" s="12">
        <f>+$C$3*'Skatt 2023'!L176*'Skatt 2023'!J176/1000</f>
        <v>71674.679398154127</v>
      </c>
      <c r="D176" s="12">
        <f>+'Skatt 2023'!G176</f>
        <v>73.260000000000005</v>
      </c>
      <c r="E176" s="12">
        <f>+$E$3*'Skatt 2023'!N176*'Skatt 2023'!J176/1000</f>
        <v>2139.5</v>
      </c>
      <c r="F176" s="13">
        <f t="shared" si="7"/>
        <v>73887.439398154122</v>
      </c>
      <c r="G176" s="12">
        <f>+'Skatt 2023'!J176</f>
        <v>2466</v>
      </c>
      <c r="H176" s="12">
        <f t="shared" si="8"/>
        <v>29932.757257970043</v>
      </c>
      <c r="I176" s="26">
        <f t="shared" si="9"/>
        <v>0.78572383688945491</v>
      </c>
    </row>
    <row r="177" spans="1:9" x14ac:dyDescent="0.35">
      <c r="A177" s="10">
        <v>3432</v>
      </c>
      <c r="B177" s="11" t="s">
        <v>185</v>
      </c>
      <c r="C177" s="12">
        <f>+$C$3*'Skatt 2023'!L177*'Skatt 2023'!J177/1000</f>
        <v>58125.942729881113</v>
      </c>
      <c r="D177" s="12">
        <f>+'Skatt 2023'!G177</f>
        <v>1734.0840000000001</v>
      </c>
      <c r="E177" s="12">
        <f>+$E$3*'Skatt 2023'!N177*'Skatt 2023'!J177/1000</f>
        <v>3206</v>
      </c>
      <c r="F177" s="13">
        <f t="shared" si="7"/>
        <v>63066.026729881116</v>
      </c>
      <c r="G177" s="12">
        <f>+'Skatt 2023'!J177</f>
        <v>1966</v>
      </c>
      <c r="H177" s="12">
        <f t="shared" si="8"/>
        <v>31196.308611333221</v>
      </c>
      <c r="I177" s="26">
        <f t="shared" si="9"/>
        <v>0.81889159383596977</v>
      </c>
    </row>
    <row r="178" spans="1:9" x14ac:dyDescent="0.35">
      <c r="A178" s="10">
        <v>3433</v>
      </c>
      <c r="B178" s="11" t="s">
        <v>186</v>
      </c>
      <c r="C178" s="12">
        <f>+$C$3*'Skatt 2023'!L178*'Skatt 2023'!J178/1000</f>
        <v>62363.38829473815</v>
      </c>
      <c r="D178" s="12">
        <f>+'Skatt 2023'!G178</f>
        <v>12428.922</v>
      </c>
      <c r="E178" s="12">
        <f>+$E$3*'Skatt 2023'!N178*'Skatt 2023'!J178/1000</f>
        <v>2165</v>
      </c>
      <c r="F178" s="13">
        <f t="shared" si="7"/>
        <v>76957.310294738156</v>
      </c>
      <c r="G178" s="12">
        <f>+'Skatt 2023'!J178</f>
        <v>2147</v>
      </c>
      <c r="H178" s="12">
        <f t="shared" si="8"/>
        <v>30055.141264433234</v>
      </c>
      <c r="I178" s="26">
        <f t="shared" si="9"/>
        <v>0.7889363719159953</v>
      </c>
    </row>
    <row r="179" spans="1:9" x14ac:dyDescent="0.35">
      <c r="A179" s="10">
        <v>3434</v>
      </c>
      <c r="B179" s="11" t="s">
        <v>187</v>
      </c>
      <c r="C179" s="12">
        <f>+$C$3*'Skatt 2023'!L179*'Skatt 2023'!J179/1000</f>
        <v>61867.438325639472</v>
      </c>
      <c r="D179" s="12">
        <f>+'Skatt 2023'!G179</f>
        <v>2170.5859999999998</v>
      </c>
      <c r="E179" s="12">
        <f>+$E$3*'Skatt 2023'!N179*'Skatt 2023'!J179/1000</f>
        <v>1922.5000000000002</v>
      </c>
      <c r="F179" s="13">
        <f t="shared" si="7"/>
        <v>65960.524325639475</v>
      </c>
      <c r="G179" s="12">
        <f>+'Skatt 2023'!J179</f>
        <v>2212</v>
      </c>
      <c r="H179" s="12">
        <f t="shared" si="8"/>
        <v>28838.127633652563</v>
      </c>
      <c r="I179" s="26">
        <f t="shared" si="9"/>
        <v>0.75699021302115643</v>
      </c>
    </row>
    <row r="180" spans="1:9" x14ac:dyDescent="0.35">
      <c r="A180" s="10">
        <v>3435</v>
      </c>
      <c r="B180" s="11" t="s">
        <v>188</v>
      </c>
      <c r="C180" s="12">
        <f>+$C$3*'Skatt 2023'!L180*'Skatt 2023'!J180/1000</f>
        <v>98912.059559441477</v>
      </c>
      <c r="D180" s="12">
        <f>+'Skatt 2023'!G180</f>
        <v>3387.5160000000001</v>
      </c>
      <c r="E180" s="12">
        <f>+$E$3*'Skatt 2023'!N180*'Skatt 2023'!J180/1000</f>
        <v>2831.5</v>
      </c>
      <c r="F180" s="13">
        <f t="shared" si="7"/>
        <v>105131.07555944148</v>
      </c>
      <c r="G180" s="12">
        <f>+'Skatt 2023'!J180</f>
        <v>3532</v>
      </c>
      <c r="H180" s="12">
        <f t="shared" si="8"/>
        <v>28806.217315810158</v>
      </c>
      <c r="I180" s="26">
        <f t="shared" si="9"/>
        <v>0.75615257894837751</v>
      </c>
    </row>
    <row r="181" spans="1:9" x14ac:dyDescent="0.35">
      <c r="A181" s="10">
        <v>3436</v>
      </c>
      <c r="B181" s="11" t="s">
        <v>189</v>
      </c>
      <c r="C181" s="12">
        <f>+$C$3*'Skatt 2023'!L181*'Skatt 2023'!J181/1000</f>
        <v>170210.80816907319</v>
      </c>
      <c r="D181" s="12">
        <f>+'Skatt 2023'!G181</f>
        <v>16845.455000000002</v>
      </c>
      <c r="E181" s="12">
        <f>+$E$3*'Skatt 2023'!N181*'Skatt 2023'!J181/1000</f>
        <v>6326.5</v>
      </c>
      <c r="F181" s="13">
        <f t="shared" si="7"/>
        <v>193382.76316907321</v>
      </c>
      <c r="G181" s="12">
        <f>+'Skatt 2023'!J181</f>
        <v>5589</v>
      </c>
      <c r="H181" s="12">
        <f t="shared" si="8"/>
        <v>31586.564353027949</v>
      </c>
      <c r="I181" s="26">
        <f t="shared" si="9"/>
        <v>0.82913566310395792</v>
      </c>
    </row>
    <row r="182" spans="1:9" x14ac:dyDescent="0.35">
      <c r="A182" s="10">
        <v>3437</v>
      </c>
      <c r="B182" s="11" t="s">
        <v>190</v>
      </c>
      <c r="C182" s="12">
        <f>+$C$3*'Skatt 2023'!L182*'Skatt 2023'!J182/1000</f>
        <v>146067.44246535844</v>
      </c>
      <c r="D182" s="12">
        <f>+'Skatt 2023'!G182</f>
        <v>2126.96</v>
      </c>
      <c r="E182" s="12">
        <f>+$E$3*'Skatt 2023'!N182*'Skatt 2023'!J182/1000</f>
        <v>3980.5</v>
      </c>
      <c r="F182" s="13">
        <f t="shared" si="7"/>
        <v>152174.90246535843</v>
      </c>
      <c r="G182" s="12">
        <f>+'Skatt 2023'!J182</f>
        <v>5567</v>
      </c>
      <c r="H182" s="12">
        <f t="shared" si="8"/>
        <v>26953.106244900024</v>
      </c>
      <c r="I182" s="26">
        <f t="shared" si="9"/>
        <v>0.70750909688391961</v>
      </c>
    </row>
    <row r="183" spans="1:9" x14ac:dyDescent="0.35">
      <c r="A183" s="10">
        <v>3438</v>
      </c>
      <c r="B183" s="11" t="s">
        <v>191</v>
      </c>
      <c r="C183" s="12">
        <f>+$C$3*'Skatt 2023'!L183*'Skatt 2023'!J183/1000</f>
        <v>91440.289746935407</v>
      </c>
      <c r="D183" s="12">
        <f>+'Skatt 2023'!G183</f>
        <v>5994.5379999999996</v>
      </c>
      <c r="E183" s="12">
        <f>+$E$3*'Skatt 2023'!N183*'Skatt 2023'!J183/1000</f>
        <v>5758</v>
      </c>
      <c r="F183" s="13">
        <f t="shared" si="7"/>
        <v>103192.82774693541</v>
      </c>
      <c r="G183" s="12">
        <f>+'Skatt 2023'!J183</f>
        <v>3240</v>
      </c>
      <c r="H183" s="12">
        <f t="shared" si="8"/>
        <v>29999.472144115869</v>
      </c>
      <c r="I183" s="26">
        <f t="shared" si="9"/>
        <v>0.7874750780420281</v>
      </c>
    </row>
    <row r="184" spans="1:9" x14ac:dyDescent="0.35">
      <c r="A184" s="10">
        <v>3439</v>
      </c>
      <c r="B184" s="11" t="s">
        <v>192</v>
      </c>
      <c r="C184" s="12">
        <f>+$C$3*'Skatt 2023'!L184*'Skatt 2023'!J184/1000</f>
        <v>137782.77669626178</v>
      </c>
      <c r="D184" s="12">
        <f>+'Skatt 2023'!G184</f>
        <v>0</v>
      </c>
      <c r="E184" s="12">
        <f>+$E$3*'Skatt 2023'!N184*'Skatt 2023'!J184/1000</f>
        <v>10660.5</v>
      </c>
      <c r="F184" s="13">
        <f t="shared" si="7"/>
        <v>148443.27669626178</v>
      </c>
      <c r="G184" s="12">
        <f>+'Skatt 2023'!J184</f>
        <v>4416</v>
      </c>
      <c r="H184" s="12">
        <f t="shared" si="8"/>
        <v>33614.872440276667</v>
      </c>
      <c r="I184" s="26">
        <f t="shared" si="9"/>
        <v>0.88237800222333962</v>
      </c>
    </row>
    <row r="185" spans="1:9" x14ac:dyDescent="0.35">
      <c r="A185" s="10">
        <v>3440</v>
      </c>
      <c r="B185" s="11" t="s">
        <v>193</v>
      </c>
      <c r="C185" s="12">
        <f>+$C$3*'Skatt 2023'!L185*'Skatt 2023'!J185/1000</f>
        <v>163443.42033630281</v>
      </c>
      <c r="D185" s="12">
        <f>+'Skatt 2023'!G185</f>
        <v>3341.3490000000002</v>
      </c>
      <c r="E185" s="12">
        <f>+$E$3*'Skatt 2023'!N185*'Skatt 2023'!J185/1000</f>
        <v>13689.5</v>
      </c>
      <c r="F185" s="13">
        <f t="shared" si="7"/>
        <v>180474.26933630279</v>
      </c>
      <c r="G185" s="12">
        <f>+'Skatt 2023'!J185</f>
        <v>5161</v>
      </c>
      <c r="H185" s="12">
        <f t="shared" si="8"/>
        <v>34321.433895815309</v>
      </c>
      <c r="I185" s="26">
        <f t="shared" si="9"/>
        <v>0.90092497980577402</v>
      </c>
    </row>
    <row r="186" spans="1:9" x14ac:dyDescent="0.35">
      <c r="A186" s="10">
        <v>3441</v>
      </c>
      <c r="B186" s="11" t="s">
        <v>194</v>
      </c>
      <c r="C186" s="12">
        <f>+$C$3*'Skatt 2023'!L186*'Skatt 2023'!J186/1000</f>
        <v>196338.75214990749</v>
      </c>
      <c r="D186" s="12">
        <f>+'Skatt 2023'!G186</f>
        <v>979.16499999999996</v>
      </c>
      <c r="E186" s="12">
        <f>+$E$3*'Skatt 2023'!N186*'Skatt 2023'!J186/1000</f>
        <v>9754.5</v>
      </c>
      <c r="F186" s="13">
        <f t="shared" si="7"/>
        <v>207072.4171499075</v>
      </c>
      <c r="G186" s="12">
        <f>+'Skatt 2023'!J186</f>
        <v>6129</v>
      </c>
      <c r="H186" s="12">
        <f t="shared" si="8"/>
        <v>33625.918118764479</v>
      </c>
      <c r="I186" s="26">
        <f t="shared" si="9"/>
        <v>0.88266794720928576</v>
      </c>
    </row>
    <row r="187" spans="1:9" x14ac:dyDescent="0.35">
      <c r="A187" s="10">
        <v>3442</v>
      </c>
      <c r="B187" s="11" t="s">
        <v>195</v>
      </c>
      <c r="C187" s="12">
        <f>+$C$3*'Skatt 2023'!L187*'Skatt 2023'!J187/1000</f>
        <v>440481.69855024136</v>
      </c>
      <c r="D187" s="12">
        <f>+'Skatt 2023'!G187</f>
        <v>78.122</v>
      </c>
      <c r="E187" s="12">
        <f>+$E$3*'Skatt 2023'!N187*'Skatt 2023'!J187/1000</f>
        <v>13713.499999999998</v>
      </c>
      <c r="F187" s="13">
        <f t="shared" si="7"/>
        <v>454273.32055024133</v>
      </c>
      <c r="G187" s="12">
        <f>+'Skatt 2023'!J187</f>
        <v>14896</v>
      </c>
      <c r="H187" s="12">
        <f t="shared" si="8"/>
        <v>30491.084757669265</v>
      </c>
      <c r="I187" s="26">
        <f t="shared" si="9"/>
        <v>0.80037972780935207</v>
      </c>
    </row>
    <row r="188" spans="1:9" x14ac:dyDescent="0.35">
      <c r="A188" s="10">
        <v>3443</v>
      </c>
      <c r="B188" s="11" t="s">
        <v>196</v>
      </c>
      <c r="C188" s="12">
        <f>+$C$3*'Skatt 2023'!L188*'Skatt 2023'!J188/1000</f>
        <v>404789.04116066964</v>
      </c>
      <c r="D188" s="12">
        <f>+'Skatt 2023'!G188</f>
        <v>40.997</v>
      </c>
      <c r="E188" s="12">
        <f>+$E$3*'Skatt 2023'!N188*'Skatt 2023'!J188/1000</f>
        <v>6973.5</v>
      </c>
      <c r="F188" s="13">
        <f t="shared" si="7"/>
        <v>411803.53816066962</v>
      </c>
      <c r="G188" s="12">
        <f>+'Skatt 2023'!J188</f>
        <v>13635</v>
      </c>
      <c r="H188" s="12">
        <f t="shared" si="8"/>
        <v>30198.939579073682</v>
      </c>
      <c r="I188" s="26">
        <f t="shared" si="9"/>
        <v>0.79271102463321019</v>
      </c>
    </row>
    <row r="189" spans="1:9" x14ac:dyDescent="0.35">
      <c r="A189" s="10">
        <v>3446</v>
      </c>
      <c r="B189" s="11" t="s">
        <v>197</v>
      </c>
      <c r="C189" s="12">
        <f>+$C$3*'Skatt 2023'!L189*'Skatt 2023'!J189/1000</f>
        <v>435812.46974941157</v>
      </c>
      <c r="D189" s="12">
        <f>+'Skatt 2023'!G189</f>
        <v>41.216999999999999</v>
      </c>
      <c r="E189" s="12">
        <f>+$E$3*'Skatt 2023'!N189*'Skatt 2023'!J189/1000</f>
        <v>13638.499999999998</v>
      </c>
      <c r="F189" s="13">
        <f t="shared" si="7"/>
        <v>449492.18674941157</v>
      </c>
      <c r="G189" s="12">
        <f>+'Skatt 2023'!J189</f>
        <v>13568</v>
      </c>
      <c r="H189" s="12">
        <f t="shared" si="8"/>
        <v>33125.808501578096</v>
      </c>
      <c r="I189" s="26">
        <f t="shared" si="9"/>
        <v>0.86954025423083914</v>
      </c>
    </row>
    <row r="190" spans="1:9" x14ac:dyDescent="0.35">
      <c r="A190" s="10">
        <v>3447</v>
      </c>
      <c r="B190" s="11" t="s">
        <v>198</v>
      </c>
      <c r="C190" s="12">
        <f>+$C$3*'Skatt 2023'!L190*'Skatt 2023'!J190/1000</f>
        <v>149628.9194400741</v>
      </c>
      <c r="D190" s="12">
        <f>+'Skatt 2023'!G190</f>
        <v>114.32299999999999</v>
      </c>
      <c r="E190" s="12">
        <f>+$E$3*'Skatt 2023'!N190*'Skatt 2023'!J190/1000</f>
        <v>2964</v>
      </c>
      <c r="F190" s="13">
        <f t="shared" si="7"/>
        <v>152707.2424400741</v>
      </c>
      <c r="G190" s="12">
        <f>+'Skatt 2023'!J190</f>
        <v>5564</v>
      </c>
      <c r="H190" s="12">
        <f t="shared" si="8"/>
        <v>27425.039439265653</v>
      </c>
      <c r="I190" s="26">
        <f t="shared" si="9"/>
        <v>0.71989716915660418</v>
      </c>
    </row>
    <row r="191" spans="1:9" x14ac:dyDescent="0.35">
      <c r="A191" s="10">
        <v>3448</v>
      </c>
      <c r="B191" s="11" t="s">
        <v>199</v>
      </c>
      <c r="C191" s="12">
        <f>+$C$3*'Skatt 2023'!L191*'Skatt 2023'!J191/1000</f>
        <v>171922.96879862502</v>
      </c>
      <c r="D191" s="12">
        <f>+'Skatt 2023'!G191</f>
        <v>6663.0190000000002</v>
      </c>
      <c r="E191" s="12">
        <f>+$E$3*'Skatt 2023'!N191*'Skatt 2023'!J191/1000</f>
        <v>4888.5</v>
      </c>
      <c r="F191" s="13">
        <f t="shared" si="7"/>
        <v>183474.48779862502</v>
      </c>
      <c r="G191" s="12">
        <f>+'Skatt 2023'!J191</f>
        <v>6527</v>
      </c>
      <c r="H191" s="12">
        <f t="shared" si="8"/>
        <v>27089.239895606715</v>
      </c>
      <c r="I191" s="26">
        <f t="shared" si="9"/>
        <v>0.71108255500009598</v>
      </c>
    </row>
    <row r="192" spans="1:9" x14ac:dyDescent="0.35">
      <c r="A192" s="10">
        <v>3449</v>
      </c>
      <c r="B192" s="11" t="s">
        <v>200</v>
      </c>
      <c r="C192" s="12">
        <f>+$C$3*'Skatt 2023'!L192*'Skatt 2023'!J192/1000</f>
        <v>81757.027636025276</v>
      </c>
      <c r="D192" s="12">
        <f>+'Skatt 2023'!G192</f>
        <v>4167.8559999999998</v>
      </c>
      <c r="E192" s="12">
        <f>+$E$3*'Skatt 2023'!N192*'Skatt 2023'!J192/1000</f>
        <v>4485</v>
      </c>
      <c r="F192" s="13">
        <f t="shared" si="7"/>
        <v>90409.883636025275</v>
      </c>
      <c r="G192" s="12">
        <f>+'Skatt 2023'!J192</f>
        <v>2866</v>
      </c>
      <c r="H192" s="12">
        <f t="shared" si="8"/>
        <v>30091.426251230034</v>
      </c>
      <c r="I192" s="26">
        <f t="shared" si="9"/>
        <v>0.78988883943516697</v>
      </c>
    </row>
    <row r="193" spans="1:9" x14ac:dyDescent="0.35">
      <c r="A193" s="10">
        <v>3450</v>
      </c>
      <c r="B193" s="11" t="s">
        <v>201</v>
      </c>
      <c r="C193" s="12">
        <f>+$C$3*'Skatt 2023'!L193*'Skatt 2023'!J193/1000</f>
        <v>35541.916120223126</v>
      </c>
      <c r="D193" s="12">
        <f>+'Skatt 2023'!G193</f>
        <v>0</v>
      </c>
      <c r="E193" s="12">
        <f>+$E$3*'Skatt 2023'!N193*'Skatt 2023'!J193/1000</f>
        <v>2490.5</v>
      </c>
      <c r="F193" s="13">
        <f t="shared" si="7"/>
        <v>38032.416120223126</v>
      </c>
      <c r="G193" s="12">
        <f>+'Skatt 2023'!J193</f>
        <v>1239</v>
      </c>
      <c r="H193" s="12">
        <f t="shared" si="8"/>
        <v>30696.058208412531</v>
      </c>
      <c r="I193" s="26">
        <f t="shared" si="9"/>
        <v>0.80576020528392844</v>
      </c>
    </row>
    <row r="194" spans="1:9" x14ac:dyDescent="0.35">
      <c r="A194" s="10">
        <v>3451</v>
      </c>
      <c r="B194" s="11" t="s">
        <v>202</v>
      </c>
      <c r="C194" s="12">
        <f>+$C$3*'Skatt 2023'!L194*'Skatt 2023'!J194/1000</f>
        <v>193481.78180016496</v>
      </c>
      <c r="D194" s="12">
        <f>+'Skatt 2023'!G194</f>
        <v>6372.1130000000003</v>
      </c>
      <c r="E194" s="12">
        <f>+$E$3*'Skatt 2023'!N194*'Skatt 2023'!J194/1000</f>
        <v>10908.5</v>
      </c>
      <c r="F194" s="13">
        <f t="shared" si="7"/>
        <v>210762.39480016497</v>
      </c>
      <c r="G194" s="12">
        <f>+'Skatt 2023'!J194</f>
        <v>6401</v>
      </c>
      <c r="H194" s="12">
        <f t="shared" si="8"/>
        <v>31930.992313726758</v>
      </c>
      <c r="I194" s="26">
        <f t="shared" si="9"/>
        <v>0.83817677002504587</v>
      </c>
    </row>
    <row r="195" spans="1:9" x14ac:dyDescent="0.35">
      <c r="A195" s="10">
        <v>3452</v>
      </c>
      <c r="B195" s="11" t="s">
        <v>203</v>
      </c>
      <c r="C195" s="12">
        <f>+$C$3*'Skatt 2023'!L195*'Skatt 2023'!J195/1000</f>
        <v>63768.874504925472</v>
      </c>
      <c r="D195" s="12">
        <f>+'Skatt 2023'!G195</f>
        <v>1298.473</v>
      </c>
      <c r="E195" s="12">
        <f>+$E$3*'Skatt 2023'!N195*'Skatt 2023'!J195/1000</f>
        <v>6088.5</v>
      </c>
      <c r="F195" s="13">
        <f t="shared" si="7"/>
        <v>71155.847504925478</v>
      </c>
      <c r="G195" s="12">
        <f>+'Skatt 2023'!J195</f>
        <v>2091</v>
      </c>
      <c r="H195" s="12">
        <f t="shared" si="8"/>
        <v>33408.596128610938</v>
      </c>
      <c r="I195" s="26">
        <f t="shared" si="9"/>
        <v>0.87696332513012776</v>
      </c>
    </row>
    <row r="196" spans="1:9" x14ac:dyDescent="0.35">
      <c r="A196" s="10">
        <v>3453</v>
      </c>
      <c r="B196" s="11" t="s">
        <v>204</v>
      </c>
      <c r="C196" s="12">
        <f>+$C$3*'Skatt 2023'!L196*'Skatt 2023'!J196/1000</f>
        <v>110161.11778425305</v>
      </c>
      <c r="D196" s="12">
        <f>+'Skatt 2023'!G196</f>
        <v>1340.471</v>
      </c>
      <c r="E196" s="12">
        <f>+$E$3*'Skatt 2023'!N196*'Skatt 2023'!J196/1000</f>
        <v>9815</v>
      </c>
      <c r="F196" s="13">
        <f t="shared" si="7"/>
        <v>121316.58878425305</v>
      </c>
      <c r="G196" s="12">
        <f>+'Skatt 2023'!J196</f>
        <v>3291</v>
      </c>
      <c r="H196" s="12">
        <f t="shared" si="8"/>
        <v>36455.8243039359</v>
      </c>
      <c r="I196" s="26">
        <f t="shared" si="9"/>
        <v>0.95695194071803757</v>
      </c>
    </row>
    <row r="197" spans="1:9" x14ac:dyDescent="0.35">
      <c r="A197" s="10">
        <v>3454</v>
      </c>
      <c r="B197" s="11" t="s">
        <v>205</v>
      </c>
      <c r="C197" s="12">
        <f>+$C$3*'Skatt 2023'!L197*'Skatt 2023'!J197/1000</f>
        <v>51550.337323561078</v>
      </c>
      <c r="D197" s="12">
        <f>+'Skatt 2023'!G197</f>
        <v>6260.3860000000004</v>
      </c>
      <c r="E197" s="12">
        <f>+$E$3*'Skatt 2023'!N197*'Skatt 2023'!J197/1000</f>
        <v>3611</v>
      </c>
      <c r="F197" s="13">
        <f t="shared" si="7"/>
        <v>61421.723323561077</v>
      </c>
      <c r="G197" s="12">
        <f>+'Skatt 2023'!J197</f>
        <v>1636</v>
      </c>
      <c r="H197" s="12">
        <f t="shared" si="8"/>
        <v>33717.198853032445</v>
      </c>
      <c r="I197" s="26">
        <f t="shared" si="9"/>
        <v>0.88506403281359525</v>
      </c>
    </row>
    <row r="198" spans="1:9" x14ac:dyDescent="0.35">
      <c r="A198" s="10">
        <v>3901</v>
      </c>
      <c r="B198" s="11" t="s">
        <v>206</v>
      </c>
      <c r="C198" s="12">
        <f>+$C$3*'Skatt 2023'!L198*'Skatt 2023'!J198/1000</f>
        <v>889184.87371835136</v>
      </c>
      <c r="D198" s="12">
        <f>+'Skatt 2023'!G198</f>
        <v>0</v>
      </c>
      <c r="E198" s="12">
        <f>+$E$3*'Skatt 2023'!N198*'Skatt 2023'!J198/1000</f>
        <v>23090</v>
      </c>
      <c r="F198" s="13">
        <f t="shared" si="7"/>
        <v>912274.87371835136</v>
      </c>
      <c r="G198" s="12">
        <f>+'Skatt 2023'!J198</f>
        <v>27682</v>
      </c>
      <c r="H198" s="12">
        <f t="shared" si="8"/>
        <v>32955.526107880622</v>
      </c>
      <c r="I198" s="26">
        <f t="shared" si="9"/>
        <v>0.86507040420741455</v>
      </c>
    </row>
    <row r="199" spans="1:9" x14ac:dyDescent="0.35">
      <c r="A199" s="10">
        <v>3903</v>
      </c>
      <c r="B199" s="11" t="s">
        <v>207</v>
      </c>
      <c r="C199" s="12">
        <f>+$C$3*'Skatt 2023'!L199*'Skatt 2023'!J199/1000</f>
        <v>918169.08159173164</v>
      </c>
      <c r="D199" s="12">
        <f>+'Skatt 2023'!G199</f>
        <v>0</v>
      </c>
      <c r="E199" s="12">
        <f>+$E$3*'Skatt 2023'!N199*'Skatt 2023'!J199/1000</f>
        <v>25286.5</v>
      </c>
      <c r="F199" s="13">
        <f t="shared" si="7"/>
        <v>943455.58159173164</v>
      </c>
      <c r="G199" s="12">
        <f>+'Skatt 2023'!J199</f>
        <v>26206</v>
      </c>
      <c r="H199" s="12">
        <f t="shared" si="8"/>
        <v>36001.510401882457</v>
      </c>
      <c r="I199" s="26">
        <f t="shared" si="9"/>
        <v>0.94502636836941589</v>
      </c>
    </row>
    <row r="200" spans="1:9" x14ac:dyDescent="0.35">
      <c r="A200" s="10">
        <v>3905</v>
      </c>
      <c r="B200" s="11" t="s">
        <v>208</v>
      </c>
      <c r="C200" s="12">
        <f>+$C$3*'Skatt 2023'!L200*'Skatt 2023'!J200/1000</f>
        <v>2084986.0743551611</v>
      </c>
      <c r="D200" s="12">
        <f>+'Skatt 2023'!G200</f>
        <v>0</v>
      </c>
      <c r="E200" s="12">
        <f>+$E$3*'Skatt 2023'!N200*'Skatt 2023'!J200/1000</f>
        <v>75322</v>
      </c>
      <c r="F200" s="13">
        <f t="shared" si="7"/>
        <v>2160308.0743551608</v>
      </c>
      <c r="G200" s="12">
        <f>+'Skatt 2023'!J200</f>
        <v>58561</v>
      </c>
      <c r="H200" s="12">
        <f t="shared" si="8"/>
        <v>36889.876784125285</v>
      </c>
      <c r="I200" s="26">
        <f t="shared" si="9"/>
        <v>0.96834565821644736</v>
      </c>
    </row>
    <row r="201" spans="1:9" x14ac:dyDescent="0.35">
      <c r="A201" s="10">
        <v>3907</v>
      </c>
      <c r="B201" s="11" t="s">
        <v>209</v>
      </c>
      <c r="C201" s="12">
        <f>+$C$3*'Skatt 2023'!L201*'Skatt 2023'!J201/1000</f>
        <v>2111645.0460913791</v>
      </c>
      <c r="D201" s="12">
        <f>+'Skatt 2023'!G201</f>
        <v>0</v>
      </c>
      <c r="E201" s="12">
        <f>+$E$3*'Skatt 2023'!N201*'Skatt 2023'!J201/1000</f>
        <v>90115</v>
      </c>
      <c r="F201" s="13">
        <f t="shared" si="7"/>
        <v>2201760.0460913791</v>
      </c>
      <c r="G201" s="12">
        <f>+'Skatt 2023'!J201</f>
        <v>65574</v>
      </c>
      <c r="H201" s="12">
        <f t="shared" si="8"/>
        <v>33576.723184362389</v>
      </c>
      <c r="I201" s="26">
        <f t="shared" si="9"/>
        <v>0.88137659832749693</v>
      </c>
    </row>
    <row r="202" spans="1:9" x14ac:dyDescent="0.35">
      <c r="A202" s="10">
        <v>3909</v>
      </c>
      <c r="B202" s="11" t="s">
        <v>210</v>
      </c>
      <c r="C202" s="12">
        <f>+$C$3*'Skatt 2023'!L202*'Skatt 2023'!J202/1000</f>
        <v>1631211.702164155</v>
      </c>
      <c r="D202" s="12">
        <f>+'Skatt 2023'!G202</f>
        <v>17.699000000000002</v>
      </c>
      <c r="E202" s="12">
        <f>+$E$3*'Skatt 2023'!N202*'Skatt 2023'!J202/1000</f>
        <v>68908</v>
      </c>
      <c r="F202" s="13">
        <f t="shared" si="7"/>
        <v>1700137.401164155</v>
      </c>
      <c r="G202" s="12">
        <f>+'Skatt 2023'!J202</f>
        <v>48246</v>
      </c>
      <c r="H202" s="12">
        <f t="shared" si="8"/>
        <v>35238.5628272635</v>
      </c>
      <c r="I202" s="26">
        <f t="shared" si="9"/>
        <v>0.92499927595996223</v>
      </c>
    </row>
    <row r="203" spans="1:9" x14ac:dyDescent="0.35">
      <c r="A203" s="10">
        <v>3911</v>
      </c>
      <c r="B203" s="11" t="s">
        <v>214</v>
      </c>
      <c r="C203" s="12">
        <f>+$C$3*'Skatt 2023'!L203*'Skatt 2023'!J203/1000</f>
        <v>995989.62028612266</v>
      </c>
      <c r="D203" s="12">
        <f>+'Skatt 2023'!G203</f>
        <v>0</v>
      </c>
      <c r="E203" s="12">
        <f>+$E$3*'Skatt 2023'!N203*'Skatt 2023'!J203/1000</f>
        <v>51588</v>
      </c>
      <c r="F203" s="13">
        <f t="shared" ref="F203:F266" si="10">+C203+D203+E203</f>
        <v>1047577.6202861227</v>
      </c>
      <c r="G203" s="12">
        <f>+'Skatt 2023'!J203</f>
        <v>27286</v>
      </c>
      <c r="H203" s="12">
        <f t="shared" ref="H203:H266" si="11">+(C203+E203)*1000/G203</f>
        <v>38392.49506289389</v>
      </c>
      <c r="I203" s="26">
        <f t="shared" ref="I203:I266" si="12">+H203/H$367</f>
        <v>1.007788833771547</v>
      </c>
    </row>
    <row r="204" spans="1:9" x14ac:dyDescent="0.35">
      <c r="A204" s="10">
        <v>4001</v>
      </c>
      <c r="B204" s="11" t="s">
        <v>211</v>
      </c>
      <c r="C204" s="12">
        <f>+$C$3*'Skatt 2023'!L204*'Skatt 2023'!J204/1000</f>
        <v>1283386.0989821909</v>
      </c>
      <c r="D204" s="12">
        <f>+'Skatt 2023'!G204</f>
        <v>0</v>
      </c>
      <c r="E204" s="12">
        <f>+$E$3*'Skatt 2023'!N204*'Skatt 2023'!J204/1000</f>
        <v>32238.500000000004</v>
      </c>
      <c r="F204" s="13">
        <f t="shared" si="10"/>
        <v>1315624.5989821909</v>
      </c>
      <c r="G204" s="12">
        <f>+'Skatt 2023'!J204</f>
        <v>37056</v>
      </c>
      <c r="H204" s="12">
        <f t="shared" si="11"/>
        <v>35503.686285141157</v>
      </c>
      <c r="I204" s="26">
        <f t="shared" si="12"/>
        <v>0.93195866893461266</v>
      </c>
    </row>
    <row r="205" spans="1:9" x14ac:dyDescent="0.35">
      <c r="A205" s="10">
        <v>4003</v>
      </c>
      <c r="B205" s="11" t="s">
        <v>212</v>
      </c>
      <c r="C205" s="12">
        <f>+$C$3*'Skatt 2023'!L205*'Skatt 2023'!J205/1000</f>
        <v>1770804.0295971197</v>
      </c>
      <c r="D205" s="12">
        <f>+'Skatt 2023'!G205</f>
        <v>2185.942</v>
      </c>
      <c r="E205" s="12">
        <f>+$E$3*'Skatt 2023'!N205*'Skatt 2023'!J205/1000</f>
        <v>44843.5</v>
      </c>
      <c r="F205" s="13">
        <f t="shared" si="10"/>
        <v>1817833.4715971197</v>
      </c>
      <c r="G205" s="12">
        <f>+'Skatt 2023'!J205</f>
        <v>55924</v>
      </c>
      <c r="H205" s="12">
        <f t="shared" si="11"/>
        <v>32466.338773998992</v>
      </c>
      <c r="I205" s="26">
        <f t="shared" si="12"/>
        <v>0.85222941713687483</v>
      </c>
    </row>
    <row r="206" spans="1:9" x14ac:dyDescent="0.35">
      <c r="A206" s="10">
        <v>4005</v>
      </c>
      <c r="B206" s="11" t="s">
        <v>213</v>
      </c>
      <c r="C206" s="12">
        <f>+$C$3*'Skatt 2023'!L206*'Skatt 2023'!J206/1000</f>
        <v>397395.19049478765</v>
      </c>
      <c r="D206" s="12">
        <f>+'Skatt 2023'!G206</f>
        <v>10794.684999999999</v>
      </c>
      <c r="E206" s="12">
        <f>+$E$3*'Skatt 2023'!N206*'Skatt 2023'!J206/1000</f>
        <v>10828</v>
      </c>
      <c r="F206" s="13">
        <f t="shared" si="10"/>
        <v>419017.87549478764</v>
      </c>
      <c r="G206" s="12">
        <f>+'Skatt 2023'!J206</f>
        <v>13025</v>
      </c>
      <c r="H206" s="12">
        <f t="shared" si="11"/>
        <v>31341.511746240893</v>
      </c>
      <c r="I206" s="26">
        <f t="shared" si="12"/>
        <v>0.82270312256701095</v>
      </c>
    </row>
    <row r="207" spans="1:9" x14ac:dyDescent="0.35">
      <c r="A207" s="10">
        <v>4010</v>
      </c>
      <c r="B207" s="11" t="s">
        <v>215</v>
      </c>
      <c r="C207" s="12">
        <f>+$C$3*'Skatt 2023'!L207*'Skatt 2023'!J207/1000</f>
        <v>78204.171489788947</v>
      </c>
      <c r="D207" s="12">
        <f>+'Skatt 2023'!G207</f>
        <v>0</v>
      </c>
      <c r="E207" s="12">
        <f>+$E$3*'Skatt 2023'!N207*'Skatt 2023'!J207/1000</f>
        <v>1118.5</v>
      </c>
      <c r="F207" s="13">
        <f t="shared" si="10"/>
        <v>79322.671489788947</v>
      </c>
      <c r="G207" s="12">
        <f>+'Skatt 2023'!J207</f>
        <v>2375</v>
      </c>
      <c r="H207" s="12">
        <f t="shared" si="11"/>
        <v>33399.01957464798</v>
      </c>
      <c r="I207" s="26">
        <f t="shared" si="12"/>
        <v>0.87671194412105113</v>
      </c>
    </row>
    <row r="208" spans="1:9" x14ac:dyDescent="0.35">
      <c r="A208" s="10">
        <v>4012</v>
      </c>
      <c r="B208" s="11" t="s">
        <v>216</v>
      </c>
      <c r="C208" s="12">
        <f>+$C$3*'Skatt 2023'!L208*'Skatt 2023'!J208/1000</f>
        <v>489770.54921380646</v>
      </c>
      <c r="D208" s="12">
        <f>+'Skatt 2023'!G208</f>
        <v>0</v>
      </c>
      <c r="E208" s="12">
        <f>+$E$3*'Skatt 2023'!N208*'Skatt 2023'!J208/1000</f>
        <v>12896.5</v>
      </c>
      <c r="F208" s="13">
        <f t="shared" si="10"/>
        <v>502667.04921380646</v>
      </c>
      <c r="G208" s="12">
        <f>+'Skatt 2023'!J208</f>
        <v>14172</v>
      </c>
      <c r="H208" s="12">
        <f t="shared" si="11"/>
        <v>35469.026899083154</v>
      </c>
      <c r="I208" s="26">
        <f t="shared" si="12"/>
        <v>0.93104887283520799</v>
      </c>
    </row>
    <row r="209" spans="1:9" x14ac:dyDescent="0.35">
      <c r="A209" s="10">
        <v>4014</v>
      </c>
      <c r="B209" s="11" t="s">
        <v>217</v>
      </c>
      <c r="C209" s="12">
        <f>+$C$3*'Skatt 2023'!L209*'Skatt 2023'!J209/1000</f>
        <v>312351.20607449743</v>
      </c>
      <c r="D209" s="12">
        <f>+'Skatt 2023'!G209</f>
        <v>0</v>
      </c>
      <c r="E209" s="12">
        <f>+$E$3*'Skatt 2023'!N209*'Skatt 2023'!J209/1000</f>
        <v>19464</v>
      </c>
      <c r="F209" s="13">
        <f t="shared" si="10"/>
        <v>331815.20607449743</v>
      </c>
      <c r="G209" s="12">
        <f>+'Skatt 2023'!J209</f>
        <v>10413</v>
      </c>
      <c r="H209" s="12">
        <f t="shared" si="11"/>
        <v>31865.476430855411</v>
      </c>
      <c r="I209" s="26">
        <f t="shared" si="12"/>
        <v>0.83645700226615805</v>
      </c>
    </row>
    <row r="210" spans="1:9" x14ac:dyDescent="0.35">
      <c r="A210" s="10">
        <v>4016</v>
      </c>
      <c r="B210" s="11" t="s">
        <v>218</v>
      </c>
      <c r="C210" s="12">
        <f>+$C$3*'Skatt 2023'!L210*'Skatt 2023'!J210/1000</f>
        <v>118725.29689147969</v>
      </c>
      <c r="D210" s="12">
        <f>+'Skatt 2023'!G210</f>
        <v>0</v>
      </c>
      <c r="E210" s="12">
        <f>+$E$3*'Skatt 2023'!N210*'Skatt 2023'!J210/1000</f>
        <v>2611.5</v>
      </c>
      <c r="F210" s="13">
        <f t="shared" si="10"/>
        <v>121336.79689147969</v>
      </c>
      <c r="G210" s="12">
        <f>+'Skatt 2023'!J210</f>
        <v>4091</v>
      </c>
      <c r="H210" s="12">
        <f t="shared" si="11"/>
        <v>29659.446807988195</v>
      </c>
      <c r="I210" s="26">
        <f t="shared" si="12"/>
        <v>0.77854953839196039</v>
      </c>
    </row>
    <row r="211" spans="1:9" x14ac:dyDescent="0.35">
      <c r="A211" s="10">
        <v>4018</v>
      </c>
      <c r="B211" s="11" t="s">
        <v>219</v>
      </c>
      <c r="C211" s="12">
        <f>+$C$3*'Skatt 2023'!L211*'Skatt 2023'!J211/1000</f>
        <v>204841.49221639324</v>
      </c>
      <c r="D211" s="12">
        <f>+'Skatt 2023'!G211</f>
        <v>3437.72</v>
      </c>
      <c r="E211" s="12">
        <f>+$E$3*'Skatt 2023'!N211*'Skatt 2023'!J211/1000</f>
        <v>6017.5</v>
      </c>
      <c r="F211" s="13">
        <f t="shared" si="10"/>
        <v>214296.71221639324</v>
      </c>
      <c r="G211" s="12">
        <f>+'Skatt 2023'!J211</f>
        <v>6559</v>
      </c>
      <c r="H211" s="12">
        <f t="shared" si="11"/>
        <v>32148.039673180854</v>
      </c>
      <c r="I211" s="26">
        <f t="shared" si="12"/>
        <v>0.84387418314964502</v>
      </c>
    </row>
    <row r="212" spans="1:9" x14ac:dyDescent="0.35">
      <c r="A212" s="10">
        <v>4020</v>
      </c>
      <c r="B212" s="11" t="s">
        <v>220</v>
      </c>
      <c r="C212" s="12">
        <f>+$C$3*'Skatt 2023'!L212*'Skatt 2023'!J212/1000</f>
        <v>309681.14872415474</v>
      </c>
      <c r="D212" s="12">
        <f>+'Skatt 2023'!G212</f>
        <v>0</v>
      </c>
      <c r="E212" s="12">
        <f>+$E$3*'Skatt 2023'!N212*'Skatt 2023'!J212/1000</f>
        <v>10278.5</v>
      </c>
      <c r="F212" s="13">
        <f t="shared" si="10"/>
        <v>319959.64872415474</v>
      </c>
      <c r="G212" s="12">
        <f>+'Skatt 2023'!J212</f>
        <v>10735</v>
      </c>
      <c r="H212" s="12">
        <f t="shared" si="11"/>
        <v>29805.277012031183</v>
      </c>
      <c r="I212" s="26">
        <f t="shared" si="12"/>
        <v>0.78237752745650002</v>
      </c>
    </row>
    <row r="213" spans="1:9" x14ac:dyDescent="0.35">
      <c r="A213" s="10">
        <v>4022</v>
      </c>
      <c r="B213" s="11" t="s">
        <v>223</v>
      </c>
      <c r="C213" s="12">
        <f>+$C$3*'Skatt 2023'!L213*'Skatt 2023'!J213/1000</f>
        <v>95485.590621195151</v>
      </c>
      <c r="D213" s="12">
        <f>+'Skatt 2023'!G213</f>
        <v>4255.768</v>
      </c>
      <c r="E213" s="12">
        <f>+$E$3*'Skatt 2023'!N213*'Skatt 2023'!J213/1000</f>
        <v>3465</v>
      </c>
      <c r="F213" s="13">
        <f t="shared" si="10"/>
        <v>103206.35862119515</v>
      </c>
      <c r="G213" s="12">
        <f>+'Skatt 2023'!J213</f>
        <v>2939</v>
      </c>
      <c r="H213" s="12">
        <f t="shared" si="11"/>
        <v>33668.11521646654</v>
      </c>
      <c r="I213" s="26">
        <f t="shared" si="12"/>
        <v>0.88377560545895251</v>
      </c>
    </row>
    <row r="214" spans="1:9" x14ac:dyDescent="0.35">
      <c r="A214" s="10">
        <v>4024</v>
      </c>
      <c r="B214" s="11" t="s">
        <v>222</v>
      </c>
      <c r="C214" s="12">
        <f>+$C$3*'Skatt 2023'!L214*'Skatt 2023'!J214/1000</f>
        <v>50823.716086920831</v>
      </c>
      <c r="D214" s="12">
        <f>+'Skatt 2023'!G214</f>
        <v>5075.2460000000001</v>
      </c>
      <c r="E214" s="12">
        <f>+$E$3*'Skatt 2023'!N214*'Skatt 2023'!J214/1000</f>
        <v>3047.5000000000005</v>
      </c>
      <c r="F214" s="13">
        <f t="shared" si="10"/>
        <v>58946.46208692083</v>
      </c>
      <c r="G214" s="12">
        <f>+'Skatt 2023'!J214</f>
        <v>1588</v>
      </c>
      <c r="H214" s="12">
        <f t="shared" si="11"/>
        <v>33923.939601335536</v>
      </c>
      <c r="I214" s="26">
        <f t="shared" si="12"/>
        <v>0.89049090119722374</v>
      </c>
    </row>
    <row r="215" spans="1:9" x14ac:dyDescent="0.35">
      <c r="A215" s="10">
        <v>4026</v>
      </c>
      <c r="B215" s="11" t="s">
        <v>221</v>
      </c>
      <c r="C215" s="12">
        <f>+$C$3*'Skatt 2023'!L215*'Skatt 2023'!J215/1000</f>
        <v>194270.51562060372</v>
      </c>
      <c r="D215" s="12">
        <f>+'Skatt 2023'!G215</f>
        <v>44898.985999999997</v>
      </c>
      <c r="E215" s="12">
        <f>+$E$3*'Skatt 2023'!N215*'Skatt 2023'!J215/1000</f>
        <v>7116.5</v>
      </c>
      <c r="F215" s="13">
        <f t="shared" si="10"/>
        <v>246286.00162060373</v>
      </c>
      <c r="G215" s="12">
        <f>+'Skatt 2023'!J215</f>
        <v>5546</v>
      </c>
      <c r="H215" s="12">
        <f t="shared" si="11"/>
        <v>36312.119657519601</v>
      </c>
      <c r="I215" s="26">
        <f t="shared" si="12"/>
        <v>0.95317974675715567</v>
      </c>
    </row>
    <row r="216" spans="1:9" x14ac:dyDescent="0.35">
      <c r="A216" s="10">
        <v>4028</v>
      </c>
      <c r="B216" s="11" t="s">
        <v>224</v>
      </c>
      <c r="C216" s="12">
        <f>+$C$3*'Skatt 2023'!L216*'Skatt 2023'!J216/1000</f>
        <v>82014.436237326445</v>
      </c>
      <c r="D216" s="12">
        <f>+'Skatt 2023'!G216</f>
        <v>1267.5519999999999</v>
      </c>
      <c r="E216" s="12">
        <f>+$E$3*'Skatt 2023'!N216*'Skatt 2023'!J216/1000</f>
        <v>3459</v>
      </c>
      <c r="F216" s="13">
        <f t="shared" si="10"/>
        <v>86740.988237326441</v>
      </c>
      <c r="G216" s="12">
        <f>+'Skatt 2023'!J216</f>
        <v>2427</v>
      </c>
      <c r="H216" s="12">
        <f t="shared" si="11"/>
        <v>35217.732277431576</v>
      </c>
      <c r="I216" s="26">
        <f t="shared" si="12"/>
        <v>0.92445248171052508</v>
      </c>
    </row>
    <row r="217" spans="1:9" x14ac:dyDescent="0.35">
      <c r="A217" s="10">
        <v>4030</v>
      </c>
      <c r="B217" s="11" t="s">
        <v>225</v>
      </c>
      <c r="C217" s="12">
        <f>+$C$3*'Skatt 2023'!L217*'Skatt 2023'!J217/1000</f>
        <v>44369.649410508406</v>
      </c>
      <c r="D217" s="12">
        <f>+'Skatt 2023'!G217</f>
        <v>5649.116</v>
      </c>
      <c r="E217" s="12">
        <f>+$E$3*'Skatt 2023'!N217*'Skatt 2023'!J217/1000</f>
        <v>2364.5</v>
      </c>
      <c r="F217" s="13">
        <f t="shared" si="10"/>
        <v>52383.265410508408</v>
      </c>
      <c r="G217" s="12">
        <f>+'Skatt 2023'!J217</f>
        <v>1442</v>
      </c>
      <c r="H217" s="12">
        <f t="shared" si="11"/>
        <v>32409.257566233293</v>
      </c>
      <c r="I217" s="26">
        <f t="shared" si="12"/>
        <v>0.85073105648825775</v>
      </c>
    </row>
    <row r="218" spans="1:9" x14ac:dyDescent="0.35">
      <c r="A218" s="10">
        <v>4032</v>
      </c>
      <c r="B218" s="11" t="s">
        <v>226</v>
      </c>
      <c r="C218" s="12">
        <f>+$C$3*'Skatt 2023'!L218*'Skatt 2023'!J218/1000</f>
        <v>35582.887596724824</v>
      </c>
      <c r="D218" s="12">
        <f>+'Skatt 2023'!G218</f>
        <v>5065.6869999999999</v>
      </c>
      <c r="E218" s="12">
        <f>+$E$3*'Skatt 2023'!N218*'Skatt 2023'!J218/1000</f>
        <v>996.5</v>
      </c>
      <c r="F218" s="13">
        <f t="shared" si="10"/>
        <v>41645.074596724822</v>
      </c>
      <c r="G218" s="12">
        <f>+'Skatt 2023'!J218</f>
        <v>1224</v>
      </c>
      <c r="H218" s="12">
        <f t="shared" si="11"/>
        <v>29885.120585559496</v>
      </c>
      <c r="I218" s="26">
        <f t="shared" si="12"/>
        <v>0.78447339181015652</v>
      </c>
    </row>
    <row r="219" spans="1:9" x14ac:dyDescent="0.35">
      <c r="A219" s="10">
        <v>4034</v>
      </c>
      <c r="B219" s="11" t="s">
        <v>227</v>
      </c>
      <c r="C219" s="12">
        <f>+$C$3*'Skatt 2023'!L219*'Skatt 2023'!J219/1000</f>
        <v>72275.973374802474</v>
      </c>
      <c r="D219" s="12">
        <f>+'Skatt 2023'!G219</f>
        <v>21789.316999999999</v>
      </c>
      <c r="E219" s="12">
        <f>+$E$3*'Skatt 2023'!N219*'Skatt 2023'!J219/1000</f>
        <v>1889.0000000000002</v>
      </c>
      <c r="F219" s="13">
        <f t="shared" si="10"/>
        <v>95954.290374802469</v>
      </c>
      <c r="G219" s="12">
        <f>+'Skatt 2023'!J219</f>
        <v>2198</v>
      </c>
      <c r="H219" s="12">
        <f t="shared" si="11"/>
        <v>33742.026103185839</v>
      </c>
      <c r="I219" s="26">
        <f t="shared" si="12"/>
        <v>0.8857157389722301</v>
      </c>
    </row>
    <row r="220" spans="1:9" x14ac:dyDescent="0.35">
      <c r="A220" s="10">
        <v>4036</v>
      </c>
      <c r="B220" s="11" t="s">
        <v>228</v>
      </c>
      <c r="C220" s="12">
        <f>+$C$3*'Skatt 2023'!L220*'Skatt 2023'!J220/1000</f>
        <v>120811.3821514291</v>
      </c>
      <c r="D220" s="12">
        <f>+'Skatt 2023'!G220</f>
        <v>37276.107000000004</v>
      </c>
      <c r="E220" s="12">
        <f>+$E$3*'Skatt 2023'!N220*'Skatt 2023'!J220/1000</f>
        <v>10369.5</v>
      </c>
      <c r="F220" s="13">
        <f t="shared" si="10"/>
        <v>168456.98915142909</v>
      </c>
      <c r="G220" s="12">
        <f>+'Skatt 2023'!J220</f>
        <v>3832</v>
      </c>
      <c r="H220" s="12">
        <f t="shared" si="11"/>
        <v>34233.006824485674</v>
      </c>
      <c r="I220" s="26">
        <f t="shared" si="12"/>
        <v>0.89860380180098065</v>
      </c>
    </row>
    <row r="221" spans="1:9" x14ac:dyDescent="0.35">
      <c r="A221" s="10">
        <v>4201</v>
      </c>
      <c r="B221" s="11" t="s">
        <v>229</v>
      </c>
      <c r="C221" s="12">
        <f>+$C$3*'Skatt 2023'!L221*'Skatt 2023'!J221/1000</f>
        <v>201157.22529001828</v>
      </c>
      <c r="D221" s="12">
        <f>+'Skatt 2023'!G221</f>
        <v>0</v>
      </c>
      <c r="E221" s="12">
        <f>+$E$3*'Skatt 2023'!N221*'Skatt 2023'!J221/1000</f>
        <v>9236.5</v>
      </c>
      <c r="F221" s="13">
        <f t="shared" si="10"/>
        <v>210393.72529001828</v>
      </c>
      <c r="G221" s="12">
        <f>+'Skatt 2023'!J221</f>
        <v>6806</v>
      </c>
      <c r="H221" s="12">
        <f t="shared" si="11"/>
        <v>30912.977562447588</v>
      </c>
      <c r="I221" s="26">
        <f t="shared" si="12"/>
        <v>0.81145425831349438</v>
      </c>
    </row>
    <row r="222" spans="1:9" x14ac:dyDescent="0.35">
      <c r="A222" s="10">
        <v>4202</v>
      </c>
      <c r="B222" s="11" t="s">
        <v>230</v>
      </c>
      <c r="C222" s="12">
        <f>+$C$3*'Skatt 2023'!L222*'Skatt 2023'!J222/1000</f>
        <v>710730.41807772219</v>
      </c>
      <c r="D222" s="12">
        <f>+'Skatt 2023'!G222</f>
        <v>1568.028</v>
      </c>
      <c r="E222" s="12">
        <f>+$E$3*'Skatt 2023'!N222*'Skatt 2023'!J222/1000</f>
        <v>35788.5</v>
      </c>
      <c r="F222" s="13">
        <f t="shared" si="10"/>
        <v>748086.94607772224</v>
      </c>
      <c r="G222" s="12">
        <f>+'Skatt 2023'!J222</f>
        <v>24587</v>
      </c>
      <c r="H222" s="12">
        <f t="shared" si="11"/>
        <v>30362.342623244895</v>
      </c>
      <c r="I222" s="26">
        <f t="shared" si="12"/>
        <v>0.79700029426911845</v>
      </c>
    </row>
    <row r="223" spans="1:9" x14ac:dyDescent="0.35">
      <c r="A223" s="10">
        <v>4203</v>
      </c>
      <c r="B223" s="11" t="s">
        <v>231</v>
      </c>
      <c r="C223" s="12">
        <f>+$C$3*'Skatt 2023'!L223*'Skatt 2023'!J223/1000</f>
        <v>1448001.6076119521</v>
      </c>
      <c r="D223" s="12">
        <f>+'Skatt 2023'!G223</f>
        <v>1066.7909999999999</v>
      </c>
      <c r="E223" s="12">
        <f>+$E$3*'Skatt 2023'!N223*'Skatt 2023'!J223/1000</f>
        <v>41883.000000000007</v>
      </c>
      <c r="F223" s="13">
        <f t="shared" si="10"/>
        <v>1490951.3986119521</v>
      </c>
      <c r="G223" s="12">
        <f>+'Skatt 2023'!J223</f>
        <v>45891</v>
      </c>
      <c r="H223" s="12">
        <f t="shared" si="11"/>
        <v>32465.725471485741</v>
      </c>
      <c r="I223" s="26">
        <f t="shared" si="12"/>
        <v>0.85221331817212753</v>
      </c>
    </row>
    <row r="224" spans="1:9" x14ac:dyDescent="0.35">
      <c r="A224" s="10">
        <v>4204</v>
      </c>
      <c r="B224" s="11" t="s">
        <v>232</v>
      </c>
      <c r="C224" s="12">
        <f>+$C$3*'Skatt 2023'!L224*'Skatt 2023'!J224/1000</f>
        <v>3627248.4771793848</v>
      </c>
      <c r="D224" s="12">
        <f>+'Skatt 2023'!G224</f>
        <v>0</v>
      </c>
      <c r="E224" s="12">
        <f>+$E$3*'Skatt 2023'!N224*'Skatt 2023'!J224/1000</f>
        <v>148236</v>
      </c>
      <c r="F224" s="13">
        <f t="shared" si="10"/>
        <v>3775484.4771793848</v>
      </c>
      <c r="G224" s="12">
        <f>+'Skatt 2023'!J224</f>
        <v>115569</v>
      </c>
      <c r="H224" s="12">
        <f t="shared" si="11"/>
        <v>32668.660948691992</v>
      </c>
      <c r="I224" s="26">
        <f t="shared" si="12"/>
        <v>0.85754029959309341</v>
      </c>
    </row>
    <row r="225" spans="1:9" x14ac:dyDescent="0.35">
      <c r="A225" s="10">
        <v>4205</v>
      </c>
      <c r="B225" s="11" t="s">
        <v>233</v>
      </c>
      <c r="C225" s="12">
        <f>+$C$3*'Skatt 2023'!L225*'Skatt 2023'!J225/1000</f>
        <v>710721.9446725687</v>
      </c>
      <c r="D225" s="12">
        <f>+'Skatt 2023'!G225</f>
        <v>3709.6509999999998</v>
      </c>
      <c r="E225" s="12">
        <f>+$E$3*'Skatt 2023'!N225*'Skatt 2023'!J225/1000</f>
        <v>21948.500000000004</v>
      </c>
      <c r="F225" s="13">
        <f t="shared" si="10"/>
        <v>736380.09567256866</v>
      </c>
      <c r="G225" s="12">
        <f>+'Skatt 2023'!J225</f>
        <v>23479</v>
      </c>
      <c r="H225" s="12">
        <f t="shared" si="11"/>
        <v>31205.351363881284</v>
      </c>
      <c r="I225" s="26">
        <f t="shared" si="12"/>
        <v>0.81912896275480584</v>
      </c>
    </row>
    <row r="226" spans="1:9" x14ac:dyDescent="0.35">
      <c r="A226" s="10">
        <v>4206</v>
      </c>
      <c r="B226" s="11" t="s">
        <v>234</v>
      </c>
      <c r="C226" s="12">
        <f>+$C$3*'Skatt 2023'!L226*'Skatt 2023'!J226/1000</f>
        <v>309443.64885906526</v>
      </c>
      <c r="D226" s="12">
        <f>+'Skatt 2023'!G226</f>
        <v>0</v>
      </c>
      <c r="E226" s="12">
        <f>+$E$3*'Skatt 2023'!N226*'Skatt 2023'!J226/1000</f>
        <v>10891.500000000002</v>
      </c>
      <c r="F226" s="13">
        <f t="shared" si="10"/>
        <v>320335.14885906526</v>
      </c>
      <c r="G226" s="12">
        <f>+'Skatt 2023'!J226</f>
        <v>9860</v>
      </c>
      <c r="H226" s="12">
        <f t="shared" si="11"/>
        <v>32488.351811264223</v>
      </c>
      <c r="I226" s="26">
        <f t="shared" si="12"/>
        <v>0.85280725124525858</v>
      </c>
    </row>
    <row r="227" spans="1:9" x14ac:dyDescent="0.35">
      <c r="A227" s="10">
        <v>4207</v>
      </c>
      <c r="B227" s="11" t="s">
        <v>235</v>
      </c>
      <c r="C227" s="12">
        <f>+$C$3*'Skatt 2023'!L227*'Skatt 2023'!J227/1000</f>
        <v>284821.01493772923</v>
      </c>
      <c r="D227" s="12">
        <f>+'Skatt 2023'!G227</f>
        <v>2178.7040000000002</v>
      </c>
      <c r="E227" s="12">
        <f>+$E$3*'Skatt 2023'!N227*'Skatt 2023'!J227/1000</f>
        <v>9092.5</v>
      </c>
      <c r="F227" s="13">
        <f t="shared" si="10"/>
        <v>296092.21893772925</v>
      </c>
      <c r="G227" s="12">
        <f>+'Skatt 2023'!J227</f>
        <v>9216</v>
      </c>
      <c r="H227" s="12">
        <f t="shared" si="11"/>
        <v>31891.65743681958</v>
      </c>
      <c r="I227" s="26">
        <f t="shared" si="12"/>
        <v>0.83714424401547316</v>
      </c>
    </row>
    <row r="228" spans="1:9" x14ac:dyDescent="0.35">
      <c r="A228" s="10">
        <v>4211</v>
      </c>
      <c r="B228" s="11" t="s">
        <v>236</v>
      </c>
      <c r="C228" s="12">
        <f>+$C$3*'Skatt 2023'!L228*'Skatt 2023'!J228/1000</f>
        <v>66295.973577067314</v>
      </c>
      <c r="D228" s="12">
        <f>+'Skatt 2023'!G228</f>
        <v>0</v>
      </c>
      <c r="E228" s="12">
        <f>+$E$3*'Skatt 2023'!N228*'Skatt 2023'!J228/1000</f>
        <v>911.5</v>
      </c>
      <c r="F228" s="13">
        <f t="shared" si="10"/>
        <v>67207.473577067314</v>
      </c>
      <c r="G228" s="12">
        <f>+'Skatt 2023'!J228</f>
        <v>2421</v>
      </c>
      <c r="H228" s="12">
        <f t="shared" si="11"/>
        <v>27760.212134269852</v>
      </c>
      <c r="I228" s="26">
        <f t="shared" si="12"/>
        <v>0.72869532876714782</v>
      </c>
    </row>
    <row r="229" spans="1:9" x14ac:dyDescent="0.35">
      <c r="A229" s="10">
        <v>4212</v>
      </c>
      <c r="B229" s="11" t="s">
        <v>237</v>
      </c>
      <c r="C229" s="12">
        <f>+$C$3*'Skatt 2023'!L229*'Skatt 2023'!J229/1000</f>
        <v>61028.901730302387</v>
      </c>
      <c r="D229" s="12">
        <f>+'Skatt 2023'!G229</f>
        <v>0</v>
      </c>
      <c r="E229" s="12">
        <f>+$E$3*'Skatt 2023'!N229*'Skatt 2023'!J229/1000</f>
        <v>1133.5</v>
      </c>
      <c r="F229" s="13">
        <f t="shared" si="10"/>
        <v>62162.401730302387</v>
      </c>
      <c r="G229" s="12">
        <f>+'Skatt 2023'!J229</f>
        <v>2143</v>
      </c>
      <c r="H229" s="12">
        <f t="shared" si="11"/>
        <v>29007.186995008113</v>
      </c>
      <c r="I229" s="26">
        <f t="shared" si="12"/>
        <v>0.76142795889673875</v>
      </c>
    </row>
    <row r="230" spans="1:9" x14ac:dyDescent="0.35">
      <c r="A230" s="10">
        <v>4213</v>
      </c>
      <c r="B230" s="11" t="s">
        <v>238</v>
      </c>
      <c r="C230" s="12">
        <f>+$C$3*'Skatt 2023'!L230*'Skatt 2023'!J230/1000</f>
        <v>169731.94815965771</v>
      </c>
      <c r="D230" s="12">
        <f>+'Skatt 2023'!G230</f>
        <v>0</v>
      </c>
      <c r="E230" s="12">
        <f>+$E$3*'Skatt 2023'!N230*'Skatt 2023'!J230/1000</f>
        <v>7293.5</v>
      </c>
      <c r="F230" s="13">
        <f t="shared" si="10"/>
        <v>177025.44815965771</v>
      </c>
      <c r="G230" s="12">
        <f>+'Skatt 2023'!J230</f>
        <v>6184</v>
      </c>
      <c r="H230" s="12">
        <f t="shared" si="11"/>
        <v>28626.366131898078</v>
      </c>
      <c r="I230" s="26">
        <f t="shared" si="12"/>
        <v>0.75143155171140674</v>
      </c>
    </row>
    <row r="231" spans="1:9" x14ac:dyDescent="0.35">
      <c r="A231" s="10">
        <v>4214</v>
      </c>
      <c r="B231" s="11" t="s">
        <v>239</v>
      </c>
      <c r="C231" s="12">
        <f>+$C$3*'Skatt 2023'!L231*'Skatt 2023'!J231/1000</f>
        <v>172429.18712875686</v>
      </c>
      <c r="D231" s="12">
        <f>+'Skatt 2023'!G231</f>
        <v>5263.5659999999998</v>
      </c>
      <c r="E231" s="12">
        <f>+$E$3*'Skatt 2023'!N231*'Skatt 2023'!J231/1000</f>
        <v>3733</v>
      </c>
      <c r="F231" s="13">
        <f t="shared" si="10"/>
        <v>181425.75312875686</v>
      </c>
      <c r="G231" s="12">
        <f>+'Skatt 2023'!J231</f>
        <v>6174</v>
      </c>
      <c r="H231" s="12">
        <f t="shared" si="11"/>
        <v>28532.910127754592</v>
      </c>
      <c r="I231" s="26">
        <f t="shared" si="12"/>
        <v>0.74897836607524471</v>
      </c>
    </row>
    <row r="232" spans="1:9" x14ac:dyDescent="0.35">
      <c r="A232" s="10">
        <v>4215</v>
      </c>
      <c r="B232" s="11" t="s">
        <v>240</v>
      </c>
      <c r="C232" s="12">
        <f>+$C$3*'Skatt 2023'!L232*'Skatt 2023'!J232/1000</f>
        <v>374850.22503262857</v>
      </c>
      <c r="D232" s="12">
        <f>+'Skatt 2023'!G232</f>
        <v>0</v>
      </c>
      <c r="E232" s="12">
        <f>+$E$3*'Skatt 2023'!N232*'Skatt 2023'!J232/1000</f>
        <v>20733.000000000004</v>
      </c>
      <c r="F232" s="13">
        <f t="shared" si="10"/>
        <v>395583.22503262857</v>
      </c>
      <c r="G232" s="12">
        <f>+'Skatt 2023'!J232</f>
        <v>11419</v>
      </c>
      <c r="H232" s="12">
        <f t="shared" si="11"/>
        <v>34642.545322062229</v>
      </c>
      <c r="I232" s="26">
        <f t="shared" si="12"/>
        <v>0.90935403629814227</v>
      </c>
    </row>
    <row r="233" spans="1:9" x14ac:dyDescent="0.35">
      <c r="A233" s="10">
        <v>4216</v>
      </c>
      <c r="B233" s="11" t="s">
        <v>241</v>
      </c>
      <c r="C233" s="12">
        <f>+$C$3*'Skatt 2023'!L233*'Skatt 2023'!J233/1000</f>
        <v>151183.05660953233</v>
      </c>
      <c r="D233" s="12">
        <f>+'Skatt 2023'!G233</f>
        <v>778.096</v>
      </c>
      <c r="E233" s="12">
        <f>+$E$3*'Skatt 2023'!N233*'Skatt 2023'!J233/1000</f>
        <v>3122</v>
      </c>
      <c r="F233" s="13">
        <f t="shared" si="10"/>
        <v>155083.15260953232</v>
      </c>
      <c r="G233" s="12">
        <f>+'Skatt 2023'!J233</f>
        <v>5390</v>
      </c>
      <c r="H233" s="12">
        <f t="shared" si="11"/>
        <v>28628.02534499672</v>
      </c>
      <c r="I233" s="26">
        <f t="shared" si="12"/>
        <v>0.75147510544322127</v>
      </c>
    </row>
    <row r="234" spans="1:9" x14ac:dyDescent="0.35">
      <c r="A234" s="10">
        <v>4217</v>
      </c>
      <c r="B234" s="11" t="s">
        <v>242</v>
      </c>
      <c r="C234" s="12">
        <f>+$C$3*'Skatt 2023'!L234*'Skatt 2023'!J234/1000</f>
        <v>55257.72420347976</v>
      </c>
      <c r="D234" s="12">
        <f>+'Skatt 2023'!G234</f>
        <v>3108.6550000000002</v>
      </c>
      <c r="E234" s="12">
        <f>+$E$3*'Skatt 2023'!N234*'Skatt 2023'!J234/1000</f>
        <v>1978.5</v>
      </c>
      <c r="F234" s="13">
        <f t="shared" si="10"/>
        <v>60344.879203479759</v>
      </c>
      <c r="G234" s="12">
        <f>+'Skatt 2023'!J234</f>
        <v>1786</v>
      </c>
      <c r="H234" s="12">
        <f t="shared" si="11"/>
        <v>32047.15800866728</v>
      </c>
      <c r="I234" s="26">
        <f t="shared" si="12"/>
        <v>0.84122607666783089</v>
      </c>
    </row>
    <row r="235" spans="1:9" x14ac:dyDescent="0.35">
      <c r="A235" s="10">
        <v>4218</v>
      </c>
      <c r="B235" s="11" t="s">
        <v>243</v>
      </c>
      <c r="C235" s="12">
        <f>+$C$3*'Skatt 2023'!L235*'Skatt 2023'!J235/1000</f>
        <v>33511.218038736399</v>
      </c>
      <c r="D235" s="12">
        <f>+'Skatt 2023'!G235</f>
        <v>5094.87</v>
      </c>
      <c r="E235" s="12">
        <f>+$E$3*'Skatt 2023'!N235*'Skatt 2023'!J235/1000</f>
        <v>602.99999999999989</v>
      </c>
      <c r="F235" s="13">
        <f t="shared" si="10"/>
        <v>39209.088038736401</v>
      </c>
      <c r="G235" s="12">
        <f>+'Skatt 2023'!J235</f>
        <v>1344</v>
      </c>
      <c r="H235" s="12">
        <f t="shared" si="11"/>
        <v>25382.602707393151</v>
      </c>
      <c r="I235" s="26">
        <f t="shared" si="12"/>
        <v>0.66628395832740406</v>
      </c>
    </row>
    <row r="236" spans="1:9" x14ac:dyDescent="0.35">
      <c r="A236" s="10">
        <v>4219</v>
      </c>
      <c r="B236" s="11" t="s">
        <v>244</v>
      </c>
      <c r="C236" s="12">
        <f>+$C$3*'Skatt 2023'!L236*'Skatt 2023'!J236/1000</f>
        <v>101944.543170686</v>
      </c>
      <c r="D236" s="12">
        <f>+'Skatt 2023'!G236</f>
        <v>981.04600000000005</v>
      </c>
      <c r="E236" s="12">
        <f>+$E$3*'Skatt 2023'!N236*'Skatt 2023'!J236/1000</f>
        <v>3470.9999999999995</v>
      </c>
      <c r="F236" s="13">
        <f t="shared" si="10"/>
        <v>106396.589170686</v>
      </c>
      <c r="G236" s="12">
        <f>+'Skatt 2023'!J236</f>
        <v>3904</v>
      </c>
      <c r="H236" s="12">
        <f t="shared" si="11"/>
        <v>27001.932164622438</v>
      </c>
      <c r="I236" s="26">
        <f t="shared" si="12"/>
        <v>0.70879075926648327</v>
      </c>
    </row>
    <row r="237" spans="1:9" x14ac:dyDescent="0.35">
      <c r="A237" s="10">
        <v>4220</v>
      </c>
      <c r="B237" s="11" t="s">
        <v>245</v>
      </c>
      <c r="C237" s="12">
        <f>+$C$3*'Skatt 2023'!L237*'Skatt 2023'!J237/1000</f>
        <v>34038.244882511251</v>
      </c>
      <c r="D237" s="12">
        <f>+'Skatt 2023'!G237</f>
        <v>3506.415</v>
      </c>
      <c r="E237" s="12">
        <f>+$E$3*'Skatt 2023'!N237*'Skatt 2023'!J237/1000</f>
        <v>861.5</v>
      </c>
      <c r="F237" s="13">
        <f t="shared" si="10"/>
        <v>38406.159882511252</v>
      </c>
      <c r="G237" s="12">
        <f>+'Skatt 2023'!J237</f>
        <v>1136</v>
      </c>
      <c r="H237" s="12">
        <f t="shared" si="11"/>
        <v>30721.606410661312</v>
      </c>
      <c r="I237" s="26">
        <f t="shared" si="12"/>
        <v>0.80643083616913347</v>
      </c>
    </row>
    <row r="238" spans="1:9" x14ac:dyDescent="0.35">
      <c r="A238" s="10">
        <v>4221</v>
      </c>
      <c r="B238" s="11" t="s">
        <v>246</v>
      </c>
      <c r="C238" s="12">
        <f>+$C$3*'Skatt 2023'!L238*'Skatt 2023'!J238/1000</f>
        <v>43152.766862537726</v>
      </c>
      <c r="D238" s="12">
        <f>+'Skatt 2023'!G238</f>
        <v>14042.16</v>
      </c>
      <c r="E238" s="12">
        <f>+$E$3*'Skatt 2023'!N238*'Skatt 2023'!J238/1000</f>
        <v>1629</v>
      </c>
      <c r="F238" s="13">
        <f t="shared" si="10"/>
        <v>58823.92686253773</v>
      </c>
      <c r="G238" s="12">
        <f>+'Skatt 2023'!J238</f>
        <v>1180</v>
      </c>
      <c r="H238" s="12">
        <f t="shared" si="11"/>
        <v>37950.64988350655</v>
      </c>
      <c r="I238" s="26">
        <f t="shared" si="12"/>
        <v>0.99619056079364121</v>
      </c>
    </row>
    <row r="239" spans="1:9" x14ac:dyDescent="0.35">
      <c r="A239" s="10">
        <v>4222</v>
      </c>
      <c r="B239" s="11" t="s">
        <v>247</v>
      </c>
      <c r="C239" s="12">
        <f>+$C$3*'Skatt 2023'!L239*'Skatt 2023'!J239/1000</f>
        <v>39576.302049341873</v>
      </c>
      <c r="D239" s="12">
        <f>+'Skatt 2023'!G239</f>
        <v>38611.440999999999</v>
      </c>
      <c r="E239" s="12">
        <f>+$E$3*'Skatt 2023'!N239*'Skatt 2023'!J239/1000</f>
        <v>4948.5</v>
      </c>
      <c r="F239" s="13">
        <f t="shared" si="10"/>
        <v>83136.243049341865</v>
      </c>
      <c r="G239" s="12">
        <f>+'Skatt 2023'!J239</f>
        <v>995</v>
      </c>
      <c r="H239" s="12">
        <f t="shared" si="11"/>
        <v>44748.544773207912</v>
      </c>
      <c r="I239" s="26">
        <f t="shared" si="12"/>
        <v>1.174632794146039</v>
      </c>
    </row>
    <row r="240" spans="1:9" x14ac:dyDescent="0.35">
      <c r="A240" s="10">
        <v>4223</v>
      </c>
      <c r="B240" s="11" t="s">
        <v>248</v>
      </c>
      <c r="C240" s="12">
        <f>+$C$3*'Skatt 2023'!L240*'Skatt 2023'!J240/1000</f>
        <v>406582.54149871698</v>
      </c>
      <c r="D240" s="12">
        <f>+'Skatt 2023'!G240</f>
        <v>8647.9689999999991</v>
      </c>
      <c r="E240" s="12">
        <f>+$E$3*'Skatt 2023'!N240*'Skatt 2023'!J240/1000</f>
        <v>6721.5</v>
      </c>
      <c r="F240" s="13">
        <f t="shared" si="10"/>
        <v>421952.01049871696</v>
      </c>
      <c r="G240" s="12">
        <f>+'Skatt 2023'!J240</f>
        <v>15294</v>
      </c>
      <c r="H240" s="12">
        <f t="shared" si="11"/>
        <v>27023.933666713543</v>
      </c>
      <c r="I240" s="26">
        <f t="shared" si="12"/>
        <v>0.7093682905808012</v>
      </c>
    </row>
    <row r="241" spans="1:9" x14ac:dyDescent="0.35">
      <c r="A241" s="10">
        <v>4224</v>
      </c>
      <c r="B241" s="11" t="s">
        <v>249</v>
      </c>
      <c r="C241" s="12">
        <f>+$C$3*'Skatt 2023'!L241*'Skatt 2023'!J241/1000</f>
        <v>33144.804630776991</v>
      </c>
      <c r="D241" s="12">
        <f>+'Skatt 2023'!G241</f>
        <v>14038.035</v>
      </c>
      <c r="E241" s="12">
        <f>+$E$3*'Skatt 2023'!N241*'Skatt 2023'!J241/1000</f>
        <v>1993.0000000000002</v>
      </c>
      <c r="F241" s="13">
        <f t="shared" si="10"/>
        <v>49175.839630776987</v>
      </c>
      <c r="G241" s="12">
        <f>+'Skatt 2023'!J241</f>
        <v>911</v>
      </c>
      <c r="H241" s="12">
        <f t="shared" si="11"/>
        <v>38570.586861445656</v>
      </c>
      <c r="I241" s="26">
        <f t="shared" si="12"/>
        <v>1.0124636777917844</v>
      </c>
    </row>
    <row r="242" spans="1:9" x14ac:dyDescent="0.35">
      <c r="A242" s="10">
        <v>4225</v>
      </c>
      <c r="B242" s="11" t="s">
        <v>250</v>
      </c>
      <c r="C242" s="12">
        <f>+$C$3*'Skatt 2023'!L242*'Skatt 2023'!J242/1000</f>
        <v>298540.36346647382</v>
      </c>
      <c r="D242" s="12">
        <f>+'Skatt 2023'!G242</f>
        <v>486.00200000000001</v>
      </c>
      <c r="E242" s="12">
        <f>+$E$3*'Skatt 2023'!N242*'Skatt 2023'!J242/1000</f>
        <v>9215</v>
      </c>
      <c r="F242" s="13">
        <f t="shared" si="10"/>
        <v>308241.3654664738</v>
      </c>
      <c r="G242" s="12">
        <f>+'Skatt 2023'!J242</f>
        <v>10751</v>
      </c>
      <c r="H242" s="12">
        <f t="shared" si="11"/>
        <v>28625.74304403998</v>
      </c>
      <c r="I242" s="26">
        <f t="shared" si="12"/>
        <v>0.75141519588496664</v>
      </c>
    </row>
    <row r="243" spans="1:9" x14ac:dyDescent="0.35">
      <c r="A243" s="10">
        <v>4226</v>
      </c>
      <c r="B243" s="11" t="s">
        <v>251</v>
      </c>
      <c r="C243" s="12">
        <f>+$C$3*'Skatt 2023'!L243*'Skatt 2023'!J243/1000</f>
        <v>58176.853661142282</v>
      </c>
      <c r="D243" s="12">
        <f>+'Skatt 2023'!G243</f>
        <v>0</v>
      </c>
      <c r="E243" s="12">
        <f>+$E$3*'Skatt 2023'!N243*'Skatt 2023'!J243/1000</f>
        <v>1484.9999999999998</v>
      </c>
      <c r="F243" s="13">
        <f t="shared" si="10"/>
        <v>59661.853661142282</v>
      </c>
      <c r="G243" s="12">
        <f>+'Skatt 2023'!J243</f>
        <v>1750</v>
      </c>
      <c r="H243" s="12">
        <f t="shared" si="11"/>
        <v>34092.487806367018</v>
      </c>
      <c r="I243" s="26">
        <f t="shared" si="12"/>
        <v>0.89491522940784674</v>
      </c>
    </row>
    <row r="244" spans="1:9" x14ac:dyDescent="0.35">
      <c r="A244" s="10">
        <v>4227</v>
      </c>
      <c r="B244" s="11" t="s">
        <v>252</v>
      </c>
      <c r="C244" s="12">
        <f>+$C$3*'Skatt 2023'!L244*'Skatt 2023'!J244/1000</f>
        <v>190145.57378702675</v>
      </c>
      <c r="D244" s="12">
        <f>+'Skatt 2023'!G244</f>
        <v>23665.059000000001</v>
      </c>
      <c r="E244" s="12">
        <f>+$E$3*'Skatt 2023'!N244*'Skatt 2023'!J244/1000</f>
        <v>3845.5</v>
      </c>
      <c r="F244" s="13">
        <f t="shared" si="10"/>
        <v>217656.13278702676</v>
      </c>
      <c r="G244" s="12">
        <f>+'Skatt 2023'!J244</f>
        <v>6024</v>
      </c>
      <c r="H244" s="12">
        <f t="shared" si="11"/>
        <v>32203.033497182394</v>
      </c>
      <c r="I244" s="26">
        <f t="shared" si="12"/>
        <v>0.84531775074441473</v>
      </c>
    </row>
    <row r="245" spans="1:9" x14ac:dyDescent="0.35">
      <c r="A245" s="10">
        <v>4228</v>
      </c>
      <c r="B245" s="11" t="s">
        <v>253</v>
      </c>
      <c r="C245" s="12">
        <f>+$C$3*'Skatt 2023'!L245*'Skatt 2023'!J245/1000</f>
        <v>76015.461442050117</v>
      </c>
      <c r="D245" s="12">
        <f>+'Skatt 2023'!G245</f>
        <v>37728.383000000002</v>
      </c>
      <c r="E245" s="12">
        <f>+$E$3*'Skatt 2023'!N245*'Skatt 2023'!J245/1000</f>
        <v>6702.9999999999991</v>
      </c>
      <c r="F245" s="13">
        <f t="shared" si="10"/>
        <v>120446.84444205012</v>
      </c>
      <c r="G245" s="12">
        <f>+'Skatt 2023'!J245</f>
        <v>1837</v>
      </c>
      <c r="H245" s="12">
        <f t="shared" si="11"/>
        <v>45029.10258140997</v>
      </c>
      <c r="I245" s="26">
        <f t="shared" si="12"/>
        <v>1.1819973331235207</v>
      </c>
    </row>
    <row r="246" spans="1:9" x14ac:dyDescent="0.35">
      <c r="A246" s="10">
        <v>4601</v>
      </c>
      <c r="B246" s="11" t="s">
        <v>254</v>
      </c>
      <c r="C246" s="12">
        <f>+$C$3*'Skatt 2023'!L246*'Skatt 2023'!J246/1000</f>
        <v>11006016.479884205</v>
      </c>
      <c r="D246" s="12">
        <f>+'Skatt 2023'!G246</f>
        <v>0</v>
      </c>
      <c r="E246" s="12">
        <f>+$E$3*'Skatt 2023'!N246*'Skatt 2023'!J246/1000</f>
        <v>517232.5</v>
      </c>
      <c r="F246" s="13">
        <f t="shared" si="10"/>
        <v>11523248.979884205</v>
      </c>
      <c r="G246" s="12">
        <f>+'Skatt 2023'!J246</f>
        <v>289330</v>
      </c>
      <c r="H246" s="12">
        <f t="shared" si="11"/>
        <v>39827.356236422784</v>
      </c>
      <c r="I246" s="26">
        <f t="shared" si="12"/>
        <v>1.0454534103072968</v>
      </c>
    </row>
    <row r="247" spans="1:9" x14ac:dyDescent="0.35">
      <c r="A247" s="10">
        <v>4602</v>
      </c>
      <c r="B247" s="11" t="s">
        <v>255</v>
      </c>
      <c r="C247" s="12">
        <f>+$C$3*'Skatt 2023'!L247*'Skatt 2023'!J247/1000</f>
        <v>581685.99549186882</v>
      </c>
      <c r="D247" s="12">
        <f>+'Skatt 2023'!G247</f>
        <v>705.33100000000002</v>
      </c>
      <c r="E247" s="12">
        <f>+$E$3*'Skatt 2023'!N247*'Skatt 2023'!J247/1000</f>
        <v>24385</v>
      </c>
      <c r="F247" s="13">
        <f t="shared" si="10"/>
        <v>606776.32649186882</v>
      </c>
      <c r="G247" s="12">
        <f>+'Skatt 2023'!J247</f>
        <v>17179</v>
      </c>
      <c r="H247" s="12">
        <f t="shared" si="11"/>
        <v>35279.759909882348</v>
      </c>
      <c r="I247" s="26">
        <f t="shared" si="12"/>
        <v>0.92608068418256473</v>
      </c>
    </row>
    <row r="248" spans="1:9" x14ac:dyDescent="0.35">
      <c r="A248" s="10">
        <v>4611</v>
      </c>
      <c r="B248" s="11" t="s">
        <v>256</v>
      </c>
      <c r="C248" s="12">
        <f>+$C$3*'Skatt 2023'!L248*'Skatt 2023'!J248/1000</f>
        <v>135771.14712230183</v>
      </c>
      <c r="D248" s="12">
        <f>+'Skatt 2023'!G248</f>
        <v>3130.259</v>
      </c>
      <c r="E248" s="12">
        <f>+$E$3*'Skatt 2023'!N248*'Skatt 2023'!J248/1000</f>
        <v>4713.5</v>
      </c>
      <c r="F248" s="13">
        <f t="shared" si="10"/>
        <v>143614.90612230182</v>
      </c>
      <c r="G248" s="12">
        <f>+'Skatt 2023'!J248</f>
        <v>4073</v>
      </c>
      <c r="H248" s="12">
        <f t="shared" si="11"/>
        <v>34491.688466069681</v>
      </c>
      <c r="I248" s="26">
        <f t="shared" si="12"/>
        <v>0.90539409947408023</v>
      </c>
    </row>
    <row r="249" spans="1:9" x14ac:dyDescent="0.35">
      <c r="A249" s="10">
        <v>4612</v>
      </c>
      <c r="B249" s="11" t="s">
        <v>257</v>
      </c>
      <c r="C249" s="12">
        <f>+$C$3*'Skatt 2023'!L249*'Skatt 2023'!J249/1000</f>
        <v>167250.68526258061</v>
      </c>
      <c r="D249" s="12">
        <f>+'Skatt 2023'!G249</f>
        <v>0</v>
      </c>
      <c r="E249" s="12">
        <f>+$E$3*'Skatt 2023'!N249*'Skatt 2023'!J249/1000</f>
        <v>5707</v>
      </c>
      <c r="F249" s="13">
        <f t="shared" si="10"/>
        <v>172957.68526258061</v>
      </c>
      <c r="G249" s="12">
        <f>+'Skatt 2023'!J249</f>
        <v>5732</v>
      </c>
      <c r="H249" s="12">
        <f t="shared" si="11"/>
        <v>30174.055349368562</v>
      </c>
      <c r="I249" s="26">
        <f t="shared" si="12"/>
        <v>0.79205782278236037</v>
      </c>
    </row>
    <row r="250" spans="1:9" x14ac:dyDescent="0.35">
      <c r="A250" s="10">
        <v>4613</v>
      </c>
      <c r="B250" s="11" t="s">
        <v>258</v>
      </c>
      <c r="C250" s="12">
        <f>+$C$3*'Skatt 2023'!L250*'Skatt 2023'!J250/1000</f>
        <v>398666.8212722633</v>
      </c>
      <c r="D250" s="12">
        <f>+'Skatt 2023'!G250</f>
        <v>0</v>
      </c>
      <c r="E250" s="12">
        <f>+$E$3*'Skatt 2023'!N250*'Skatt 2023'!J250/1000</f>
        <v>18900</v>
      </c>
      <c r="F250" s="13">
        <f t="shared" si="10"/>
        <v>417566.8212722633</v>
      </c>
      <c r="G250" s="12">
        <f>+'Skatt 2023'!J250</f>
        <v>12132</v>
      </c>
      <c r="H250" s="12">
        <f t="shared" si="11"/>
        <v>34418.630174106765</v>
      </c>
      <c r="I250" s="26">
        <f t="shared" si="12"/>
        <v>0.9034763462586658</v>
      </c>
    </row>
    <row r="251" spans="1:9" x14ac:dyDescent="0.35">
      <c r="A251" s="10">
        <v>4614</v>
      </c>
      <c r="B251" s="11" t="s">
        <v>259</v>
      </c>
      <c r="C251" s="12">
        <f>+$C$3*'Skatt 2023'!L251*'Skatt 2023'!J251/1000</f>
        <v>731767.1929939125</v>
      </c>
      <c r="D251" s="12">
        <f>+'Skatt 2023'!G251</f>
        <v>0</v>
      </c>
      <c r="E251" s="12">
        <f>+$E$3*'Skatt 2023'!N251*'Skatt 2023'!J251/1000</f>
        <v>15659.5</v>
      </c>
      <c r="F251" s="13">
        <f t="shared" si="10"/>
        <v>747426.6929939125</v>
      </c>
      <c r="G251" s="12">
        <f>+'Skatt 2023'!J251</f>
        <v>19098</v>
      </c>
      <c r="H251" s="12">
        <f t="shared" si="11"/>
        <v>39136.3856421569</v>
      </c>
      <c r="I251" s="26">
        <f t="shared" si="12"/>
        <v>1.0273156870823565</v>
      </c>
    </row>
    <row r="252" spans="1:9" x14ac:dyDescent="0.35">
      <c r="A252" s="10">
        <v>4615</v>
      </c>
      <c r="B252" s="11" t="s">
        <v>260</v>
      </c>
      <c r="C252" s="12">
        <f>+$C$3*'Skatt 2023'!L252*'Skatt 2023'!J252/1000</f>
        <v>102535.37514348874</v>
      </c>
      <c r="D252" s="12">
        <f>+'Skatt 2023'!G252</f>
        <v>0</v>
      </c>
      <c r="E252" s="12">
        <f>+$E$3*'Skatt 2023'!N252*'Skatt 2023'!J252/1000</f>
        <v>3998</v>
      </c>
      <c r="F252" s="13">
        <f t="shared" si="10"/>
        <v>106533.37514348874</v>
      </c>
      <c r="G252" s="12">
        <f>+'Skatt 2023'!J252</f>
        <v>3181</v>
      </c>
      <c r="H252" s="12">
        <f t="shared" si="11"/>
        <v>33490.529752747163</v>
      </c>
      <c r="I252" s="26">
        <f t="shared" si="12"/>
        <v>0.87911405254129638</v>
      </c>
    </row>
    <row r="253" spans="1:9" x14ac:dyDescent="0.35">
      <c r="A253" s="10">
        <v>4616</v>
      </c>
      <c r="B253" s="11" t="s">
        <v>261</v>
      </c>
      <c r="C253" s="12">
        <f>+$C$3*'Skatt 2023'!L253*'Skatt 2023'!J253/1000</f>
        <v>103040.06954196283</v>
      </c>
      <c r="D253" s="12">
        <f>+'Skatt 2023'!G253</f>
        <v>0</v>
      </c>
      <c r="E253" s="12">
        <f>+$E$3*'Skatt 2023'!N253*'Skatt 2023'!J253/1000</f>
        <v>13282.999999999998</v>
      </c>
      <c r="F253" s="13">
        <f t="shared" si="10"/>
        <v>116323.06954196283</v>
      </c>
      <c r="G253" s="12">
        <f>+'Skatt 2023'!J253</f>
        <v>2910</v>
      </c>
      <c r="H253" s="12">
        <f t="shared" si="11"/>
        <v>39973.563416482073</v>
      </c>
      <c r="I253" s="26">
        <f t="shared" si="12"/>
        <v>1.0492912948532112</v>
      </c>
    </row>
    <row r="254" spans="1:9" x14ac:dyDescent="0.35">
      <c r="A254" s="10">
        <v>4617</v>
      </c>
      <c r="B254" s="11" t="s">
        <v>262</v>
      </c>
      <c r="C254" s="12">
        <f>+$C$3*'Skatt 2023'!L254*'Skatt 2023'!J254/1000</f>
        <v>461059.30315785331</v>
      </c>
      <c r="D254" s="12">
        <f>+'Skatt 2023'!G254</f>
        <v>27870.535</v>
      </c>
      <c r="E254" s="12">
        <f>+$E$3*'Skatt 2023'!N254*'Skatt 2023'!J254/1000</f>
        <v>10615</v>
      </c>
      <c r="F254" s="13">
        <f t="shared" si="10"/>
        <v>499544.83815785329</v>
      </c>
      <c r="G254" s="12">
        <f>+'Skatt 2023'!J254</f>
        <v>13058</v>
      </c>
      <c r="H254" s="12">
        <f t="shared" si="11"/>
        <v>36121.481326225556</v>
      </c>
      <c r="I254" s="26">
        <f t="shared" si="12"/>
        <v>0.94817556088040433</v>
      </c>
    </row>
    <row r="255" spans="1:9" x14ac:dyDescent="0.35">
      <c r="A255" s="10">
        <v>4618</v>
      </c>
      <c r="B255" s="11" t="s">
        <v>263</v>
      </c>
      <c r="C255" s="12">
        <f>+$C$3*'Skatt 2023'!L255*'Skatt 2023'!J255/1000</f>
        <v>392835.04654209997</v>
      </c>
      <c r="D255" s="12">
        <f>+'Skatt 2023'!G255</f>
        <v>47262.775999999998</v>
      </c>
      <c r="E255" s="12">
        <f>+$E$3*'Skatt 2023'!N255*'Skatt 2023'!J255/1000</f>
        <v>8718.5</v>
      </c>
      <c r="F255" s="13">
        <f t="shared" si="10"/>
        <v>448816.32254209998</v>
      </c>
      <c r="G255" s="12">
        <f>+'Skatt 2023'!J255</f>
        <v>11148</v>
      </c>
      <c r="H255" s="12">
        <f t="shared" si="11"/>
        <v>36020.232018487615</v>
      </c>
      <c r="I255" s="26">
        <f t="shared" si="12"/>
        <v>0.94551780389956108</v>
      </c>
    </row>
    <row r="256" spans="1:9" x14ac:dyDescent="0.35">
      <c r="A256" s="10">
        <v>4619</v>
      </c>
      <c r="B256" s="11" t="s">
        <v>264</v>
      </c>
      <c r="C256" s="12">
        <f>+$C$3*'Skatt 2023'!L256*'Skatt 2023'!J256/1000</f>
        <v>44215.84609828957</v>
      </c>
      <c r="D256" s="12">
        <f>+'Skatt 2023'!G256</f>
        <v>25328.830999999998</v>
      </c>
      <c r="E256" s="12">
        <f>+$E$3*'Skatt 2023'!N256*'Skatt 2023'!J256/1000</f>
        <v>2201</v>
      </c>
      <c r="F256" s="13">
        <f t="shared" si="10"/>
        <v>71745.677098289569</v>
      </c>
      <c r="G256" s="12">
        <f>+'Skatt 2023'!J256</f>
        <v>962</v>
      </c>
      <c r="H256" s="12">
        <f t="shared" si="11"/>
        <v>48250.35976953178</v>
      </c>
      <c r="I256" s="26">
        <f t="shared" si="12"/>
        <v>1.2665541461042187</v>
      </c>
    </row>
    <row r="257" spans="1:9" x14ac:dyDescent="0.35">
      <c r="A257" s="10">
        <v>4620</v>
      </c>
      <c r="B257" s="11" t="s">
        <v>265</v>
      </c>
      <c r="C257" s="12">
        <f>+$C$3*'Skatt 2023'!L257*'Skatt 2023'!J257/1000</f>
        <v>29578.725724630742</v>
      </c>
      <c r="D257" s="12">
        <f>+'Skatt 2023'!G257</f>
        <v>10155.882</v>
      </c>
      <c r="E257" s="12">
        <f>+$E$3*'Skatt 2023'!N257*'Skatt 2023'!J257/1000</f>
        <v>869</v>
      </c>
      <c r="F257" s="13">
        <f t="shared" si="10"/>
        <v>40603.60772463074</v>
      </c>
      <c r="G257" s="12">
        <f>+'Skatt 2023'!J257</f>
        <v>1056</v>
      </c>
      <c r="H257" s="12">
        <f t="shared" si="11"/>
        <v>28833.073602870023</v>
      </c>
      <c r="I257" s="26">
        <f t="shared" si="12"/>
        <v>0.75685754657736737</v>
      </c>
    </row>
    <row r="258" spans="1:9" x14ac:dyDescent="0.35">
      <c r="A258" s="10">
        <v>4621</v>
      </c>
      <c r="B258" s="11" t="s">
        <v>266</v>
      </c>
      <c r="C258" s="12">
        <f>+$C$3*'Skatt 2023'!L258*'Skatt 2023'!J258/1000</f>
        <v>534456.10747033451</v>
      </c>
      <c r="D258" s="12">
        <f>+'Skatt 2023'!G258</f>
        <v>12089.099</v>
      </c>
      <c r="E258" s="12">
        <f>+$E$3*'Skatt 2023'!N258*'Skatt 2023'!J258/1000</f>
        <v>18548.5</v>
      </c>
      <c r="F258" s="13">
        <f t="shared" si="10"/>
        <v>565093.70647033455</v>
      </c>
      <c r="G258" s="12">
        <f>+'Skatt 2023'!J258</f>
        <v>16144</v>
      </c>
      <c r="H258" s="12">
        <f t="shared" si="11"/>
        <v>34254.497489490495</v>
      </c>
      <c r="I258" s="26">
        <f t="shared" si="12"/>
        <v>0.89916792383021327</v>
      </c>
    </row>
    <row r="259" spans="1:9" x14ac:dyDescent="0.35">
      <c r="A259" s="10">
        <v>4622</v>
      </c>
      <c r="B259" s="11" t="s">
        <v>267</v>
      </c>
      <c r="C259" s="12">
        <f>+$C$3*'Skatt 2023'!L259*'Skatt 2023'!J259/1000</f>
        <v>289931.98372663319</v>
      </c>
      <c r="D259" s="12">
        <f>+'Skatt 2023'!G259</f>
        <v>6495.665</v>
      </c>
      <c r="E259" s="12">
        <f>+$E$3*'Skatt 2023'!N259*'Skatt 2023'!J259/1000</f>
        <v>10075.000000000002</v>
      </c>
      <c r="F259" s="13">
        <f t="shared" si="10"/>
        <v>306502.64872663317</v>
      </c>
      <c r="G259" s="12">
        <f>+'Skatt 2023'!J259</f>
        <v>8531</v>
      </c>
      <c r="H259" s="12">
        <f t="shared" si="11"/>
        <v>35166.684295701933</v>
      </c>
      <c r="I259" s="26">
        <f t="shared" si="12"/>
        <v>0.92311249101991144</v>
      </c>
    </row>
    <row r="260" spans="1:9" x14ac:dyDescent="0.35">
      <c r="A260" s="10">
        <v>4623</v>
      </c>
      <c r="B260" s="11" t="s">
        <v>268</v>
      </c>
      <c r="C260" s="12">
        <f>+$C$3*'Skatt 2023'!L260*'Skatt 2023'!J260/1000</f>
        <v>78238.155798960273</v>
      </c>
      <c r="D260" s="12">
        <f>+'Skatt 2023'!G260</f>
        <v>4473.3370000000004</v>
      </c>
      <c r="E260" s="12">
        <f>+$E$3*'Skatt 2023'!N260*'Skatt 2023'!J260/1000</f>
        <v>1918.5</v>
      </c>
      <c r="F260" s="13">
        <f t="shared" si="10"/>
        <v>84629.992798960273</v>
      </c>
      <c r="G260" s="12">
        <f>+'Skatt 2023'!J260</f>
        <v>2495</v>
      </c>
      <c r="H260" s="12">
        <f t="shared" si="11"/>
        <v>32126.916151887883</v>
      </c>
      <c r="I260" s="26">
        <f t="shared" si="12"/>
        <v>0.84331969850742217</v>
      </c>
    </row>
    <row r="261" spans="1:9" x14ac:dyDescent="0.35">
      <c r="A261" s="10">
        <v>4624</v>
      </c>
      <c r="B261" s="11" t="s">
        <v>269</v>
      </c>
      <c r="C261" s="12">
        <f>+$C$3*'Skatt 2023'!L261*'Skatt 2023'!J261/1000</f>
        <v>870382.69089884614</v>
      </c>
      <c r="D261" s="12">
        <f>+'Skatt 2023'!G261</f>
        <v>1070.366</v>
      </c>
      <c r="E261" s="12">
        <f>+$E$3*'Skatt 2023'!N261*'Skatt 2023'!J261/1000</f>
        <v>25752.499999999996</v>
      </c>
      <c r="F261" s="13">
        <f t="shared" si="10"/>
        <v>897205.55689884617</v>
      </c>
      <c r="G261" s="12">
        <f>+'Skatt 2023'!J261</f>
        <v>25596</v>
      </c>
      <c r="H261" s="12">
        <f t="shared" si="11"/>
        <v>35010.75132438061</v>
      </c>
      <c r="I261" s="26">
        <f t="shared" si="12"/>
        <v>0.91901930804086795</v>
      </c>
    </row>
    <row r="262" spans="1:9" x14ac:dyDescent="0.35">
      <c r="A262" s="10">
        <v>4625</v>
      </c>
      <c r="B262" s="11" t="s">
        <v>270</v>
      </c>
      <c r="C262" s="12">
        <f>+$C$3*'Skatt 2023'!L262*'Skatt 2023'!J262/1000</f>
        <v>189634.31870366028</v>
      </c>
      <c r="D262" s="12">
        <f>+'Skatt 2023'!G262</f>
        <v>0</v>
      </c>
      <c r="E262" s="12">
        <f>+$E$3*'Skatt 2023'!N262*'Skatt 2023'!J262/1000</f>
        <v>37245</v>
      </c>
      <c r="F262" s="13">
        <f t="shared" si="10"/>
        <v>226879.31870366028</v>
      </c>
      <c r="G262" s="12">
        <f>+'Skatt 2023'!J262</f>
        <v>5297</v>
      </c>
      <c r="H262" s="12">
        <f t="shared" si="11"/>
        <v>42831.662960857138</v>
      </c>
      <c r="I262" s="26">
        <f t="shared" si="12"/>
        <v>1.1243153536415287</v>
      </c>
    </row>
    <row r="263" spans="1:9" x14ac:dyDescent="0.35">
      <c r="A263" s="10">
        <v>4626</v>
      </c>
      <c r="B263" s="11" t="s">
        <v>271</v>
      </c>
      <c r="C263" s="12">
        <f>+$C$3*'Skatt 2023'!L263*'Skatt 2023'!J263/1000</f>
        <v>1328862.533173549</v>
      </c>
      <c r="D263" s="12">
        <f>+'Skatt 2023'!G263</f>
        <v>0</v>
      </c>
      <c r="E263" s="12">
        <f>+$E$3*'Skatt 2023'!N263*'Skatt 2023'!J263/1000</f>
        <v>40021.500000000007</v>
      </c>
      <c r="F263" s="13">
        <f t="shared" si="10"/>
        <v>1368884.033173549</v>
      </c>
      <c r="G263" s="12">
        <f>+'Skatt 2023'!J263</f>
        <v>39368</v>
      </c>
      <c r="H263" s="12">
        <f t="shared" si="11"/>
        <v>34771.490377300062</v>
      </c>
      <c r="I263" s="26">
        <f t="shared" si="12"/>
        <v>0.91273879643487899</v>
      </c>
    </row>
    <row r="264" spans="1:9" x14ac:dyDescent="0.35">
      <c r="A264" s="10">
        <v>4627</v>
      </c>
      <c r="B264" s="11" t="s">
        <v>272</v>
      </c>
      <c r="C264" s="12">
        <f>+$C$3*'Skatt 2023'!L264*'Skatt 2023'!J264/1000</f>
        <v>962310.8523775693</v>
      </c>
      <c r="D264" s="12">
        <f>+'Skatt 2023'!G264</f>
        <v>0</v>
      </c>
      <c r="E264" s="12">
        <f>+$E$3*'Skatt 2023'!N264*'Skatt 2023'!J264/1000</f>
        <v>20432.5</v>
      </c>
      <c r="F264" s="13">
        <f t="shared" si="10"/>
        <v>982743.3523775693</v>
      </c>
      <c r="G264" s="12">
        <f>+'Skatt 2023'!J264</f>
        <v>29989</v>
      </c>
      <c r="H264" s="12">
        <f t="shared" si="11"/>
        <v>32770.127459320727</v>
      </c>
      <c r="I264" s="26">
        <f t="shared" si="12"/>
        <v>0.86020375806970151</v>
      </c>
    </row>
    <row r="265" spans="1:9" x14ac:dyDescent="0.35">
      <c r="A265" s="10">
        <v>4628</v>
      </c>
      <c r="B265" s="11" t="s">
        <v>273</v>
      </c>
      <c r="C265" s="12">
        <f>+$C$3*'Skatt 2023'!L265*'Skatt 2023'!J265/1000</f>
        <v>113016.61029432777</v>
      </c>
      <c r="D265" s="12">
        <f>+'Skatt 2023'!G265</f>
        <v>15448.718999999999</v>
      </c>
      <c r="E265" s="12">
        <f>+$E$3*'Skatt 2023'!N265*'Skatt 2023'!J265/1000</f>
        <v>1459.5</v>
      </c>
      <c r="F265" s="13">
        <f t="shared" si="10"/>
        <v>129924.82929432776</v>
      </c>
      <c r="G265" s="12">
        <f>+'Skatt 2023'!J265</f>
        <v>3875</v>
      </c>
      <c r="H265" s="12">
        <f t="shared" si="11"/>
        <v>29542.222011439422</v>
      </c>
      <c r="I265" s="26">
        <f t="shared" si="12"/>
        <v>0.77547243072262395</v>
      </c>
    </row>
    <row r="266" spans="1:9" x14ac:dyDescent="0.35">
      <c r="A266" s="10">
        <v>4629</v>
      </c>
      <c r="B266" s="11" t="s">
        <v>274</v>
      </c>
      <c r="C266" s="12">
        <f>+$C$3*'Skatt 2023'!L266*'Skatt 2023'!J266/1000</f>
        <v>8780.2538884427759</v>
      </c>
      <c r="D266" s="12">
        <f>+'Skatt 2023'!G266</f>
        <v>15463.437</v>
      </c>
      <c r="E266" s="12">
        <f>+$E$3*'Skatt 2023'!N266*'Skatt 2023'!J266/1000</f>
        <v>445.50000000000006</v>
      </c>
      <c r="F266" s="13">
        <f t="shared" si="10"/>
        <v>24689.190888442776</v>
      </c>
      <c r="G266" s="12">
        <f>+'Skatt 2023'!J266</f>
        <v>380</v>
      </c>
      <c r="H266" s="12">
        <f t="shared" si="11"/>
        <v>24278.299706428355</v>
      </c>
      <c r="I266" s="26">
        <f t="shared" si="12"/>
        <v>0.63729641189027897</v>
      </c>
    </row>
    <row r="267" spans="1:9" x14ac:dyDescent="0.35">
      <c r="A267" s="10">
        <v>4630</v>
      </c>
      <c r="B267" s="11" t="s">
        <v>275</v>
      </c>
      <c r="C267" s="12">
        <f>+$C$3*'Skatt 2023'!L267*'Skatt 2023'!J267/1000</f>
        <v>241955.42442837049</v>
      </c>
      <c r="D267" s="12">
        <f>+'Skatt 2023'!G267</f>
        <v>546.22699999999998</v>
      </c>
      <c r="E267" s="12">
        <f>+$E$3*'Skatt 2023'!N267*'Skatt 2023'!J267/1000</f>
        <v>6676</v>
      </c>
      <c r="F267" s="13">
        <f t="shared" ref="F267:F330" si="13">+C267+D267+E267</f>
        <v>249177.6514283705</v>
      </c>
      <c r="G267" s="12">
        <f>+'Skatt 2023'!J267</f>
        <v>8152</v>
      </c>
      <c r="H267" s="12">
        <f t="shared" ref="H267:H330" si="14">+(C267+E267)*1000/G267</f>
        <v>30499.438717906094</v>
      </c>
      <c r="I267" s="26">
        <f t="shared" ref="I267:I330" si="15">+H267/H$367</f>
        <v>0.80059901618408924</v>
      </c>
    </row>
    <row r="268" spans="1:9" x14ac:dyDescent="0.35">
      <c r="A268" s="10">
        <v>4631</v>
      </c>
      <c r="B268" s="11" t="s">
        <v>276</v>
      </c>
      <c r="C268" s="12">
        <f>+$C$3*'Skatt 2023'!L268*'Skatt 2023'!J268/1000</f>
        <v>993934.79992571473</v>
      </c>
      <c r="D268" s="12">
        <f>+'Skatt 2023'!G268</f>
        <v>83.292000000000002</v>
      </c>
      <c r="E268" s="12">
        <f>+$E$3*'Skatt 2023'!N268*'Skatt 2023'!J268/1000</f>
        <v>21321</v>
      </c>
      <c r="F268" s="13">
        <f t="shared" si="13"/>
        <v>1015339.0919257147</v>
      </c>
      <c r="G268" s="12">
        <f>+'Skatt 2023'!J268</f>
        <v>29920</v>
      </c>
      <c r="H268" s="12">
        <f t="shared" si="14"/>
        <v>33932.346254201693</v>
      </c>
      <c r="I268" s="26">
        <f t="shared" si="15"/>
        <v>0.89071157273404433</v>
      </c>
    </row>
    <row r="269" spans="1:9" x14ac:dyDescent="0.35">
      <c r="A269" s="10">
        <v>4632</v>
      </c>
      <c r="B269" s="11" t="s">
        <v>277</v>
      </c>
      <c r="C269" s="12">
        <f>+$C$3*'Skatt 2023'!L269*'Skatt 2023'!J269/1000</f>
        <v>141063.08622338178</v>
      </c>
      <c r="D269" s="12">
        <f>+'Skatt 2023'!G269</f>
        <v>0</v>
      </c>
      <c r="E269" s="12">
        <f>+$E$3*'Skatt 2023'!N269*'Skatt 2023'!J269/1000</f>
        <v>4935</v>
      </c>
      <c r="F269" s="13">
        <f t="shared" si="13"/>
        <v>145998.08622338178</v>
      </c>
      <c r="G269" s="12">
        <f>+'Skatt 2023'!J269</f>
        <v>2856</v>
      </c>
      <c r="H269" s="12">
        <f t="shared" si="14"/>
        <v>51119.778089419393</v>
      </c>
      <c r="I269" s="26">
        <f t="shared" si="15"/>
        <v>1.3418753185746457</v>
      </c>
    </row>
    <row r="270" spans="1:9" x14ac:dyDescent="0.35">
      <c r="A270" s="10">
        <v>4633</v>
      </c>
      <c r="B270" s="11" t="s">
        <v>278</v>
      </c>
      <c r="C270" s="12">
        <f>+$C$3*'Skatt 2023'!L270*'Skatt 2023'!J270/1000</f>
        <v>17707.499976786316</v>
      </c>
      <c r="D270" s="12">
        <f>+'Skatt 2023'!G270</f>
        <v>0</v>
      </c>
      <c r="E270" s="12">
        <f>+$E$3*'Skatt 2023'!N270*'Skatt 2023'!J270/1000</f>
        <v>572</v>
      </c>
      <c r="F270" s="13">
        <f t="shared" si="13"/>
        <v>18279.499976786316</v>
      </c>
      <c r="G270" s="12">
        <f>+'Skatt 2023'!J270</f>
        <v>513</v>
      </c>
      <c r="H270" s="12">
        <f t="shared" si="14"/>
        <v>35632.553560986969</v>
      </c>
      <c r="I270" s="26">
        <f t="shared" si="15"/>
        <v>0.93534138739099881</v>
      </c>
    </row>
    <row r="271" spans="1:9" x14ac:dyDescent="0.35">
      <c r="A271" s="10">
        <v>4634</v>
      </c>
      <c r="B271" s="11" t="s">
        <v>279</v>
      </c>
      <c r="C271" s="12">
        <f>+$C$3*'Skatt 2023'!L271*'Skatt 2023'!J271/1000</f>
        <v>54932.779049288358</v>
      </c>
      <c r="D271" s="12">
        <f>+'Skatt 2023'!G271</f>
        <v>11678.237999999999</v>
      </c>
      <c r="E271" s="12">
        <f>+$E$3*'Skatt 2023'!N271*'Skatt 2023'!J271/1000</f>
        <v>2589</v>
      </c>
      <c r="F271" s="13">
        <f t="shared" si="13"/>
        <v>69200.017049288363</v>
      </c>
      <c r="G271" s="12">
        <f>+'Skatt 2023'!J271</f>
        <v>1654</v>
      </c>
      <c r="H271" s="12">
        <f t="shared" si="14"/>
        <v>34777.375483245683</v>
      </c>
      <c r="I271" s="26">
        <f t="shared" si="15"/>
        <v>0.91289327829514466</v>
      </c>
    </row>
    <row r="272" spans="1:9" x14ac:dyDescent="0.35">
      <c r="A272" s="10">
        <v>4635</v>
      </c>
      <c r="B272" s="11" t="s">
        <v>280</v>
      </c>
      <c r="C272" s="12">
        <f>+$C$3*'Skatt 2023'!L272*'Skatt 2023'!J272/1000</f>
        <v>94149.337065805405</v>
      </c>
      <c r="D272" s="12">
        <f>+'Skatt 2023'!G272</f>
        <v>215.666</v>
      </c>
      <c r="E272" s="12">
        <f>+$E$3*'Skatt 2023'!N272*'Skatt 2023'!J272/1000</f>
        <v>6322.0000000000009</v>
      </c>
      <c r="F272" s="13">
        <f t="shared" si="13"/>
        <v>100687.0030658054</v>
      </c>
      <c r="G272" s="12">
        <f>+'Skatt 2023'!J272</f>
        <v>2228</v>
      </c>
      <c r="H272" s="12">
        <f t="shared" si="14"/>
        <v>45094.855056465625</v>
      </c>
      <c r="I272" s="26">
        <f t="shared" si="15"/>
        <v>1.1837233113399763</v>
      </c>
    </row>
    <row r="273" spans="1:9" x14ac:dyDescent="0.35">
      <c r="A273" s="10">
        <v>4636</v>
      </c>
      <c r="B273" s="11" t="s">
        <v>281</v>
      </c>
      <c r="C273" s="12">
        <f>+$C$3*'Skatt 2023'!L273*'Skatt 2023'!J273/1000</f>
        <v>27222.224651476972</v>
      </c>
      <c r="D273" s="12">
        <f>+'Skatt 2023'!G273</f>
        <v>0</v>
      </c>
      <c r="E273" s="12">
        <f>+$E$3*'Skatt 2023'!N273*'Skatt 2023'!J273/1000</f>
        <v>1437.0000000000002</v>
      </c>
      <c r="F273" s="13">
        <f t="shared" si="13"/>
        <v>28659.224651476972</v>
      </c>
      <c r="G273" s="12">
        <f>+'Skatt 2023'!J273</f>
        <v>756</v>
      </c>
      <c r="H273" s="12">
        <f t="shared" si="14"/>
        <v>37909.027316768479</v>
      </c>
      <c r="I273" s="26">
        <f t="shared" si="15"/>
        <v>0.99509798376985514</v>
      </c>
    </row>
    <row r="274" spans="1:9" x14ac:dyDescent="0.35">
      <c r="A274" s="10">
        <v>4637</v>
      </c>
      <c r="B274" s="11" t="s">
        <v>282</v>
      </c>
      <c r="C274" s="12">
        <f>+$C$3*'Skatt 2023'!L274*'Skatt 2023'!J274/1000</f>
        <v>44361.543243603657</v>
      </c>
      <c r="D274" s="12">
        <f>+'Skatt 2023'!G274</f>
        <v>392.84300000000002</v>
      </c>
      <c r="E274" s="12">
        <f>+$E$3*'Skatt 2023'!N274*'Skatt 2023'!J274/1000</f>
        <v>1069.9999999999998</v>
      </c>
      <c r="F274" s="13">
        <f t="shared" si="13"/>
        <v>45824.386243603658</v>
      </c>
      <c r="G274" s="12">
        <f>+'Skatt 2023'!J274</f>
        <v>1268</v>
      </c>
      <c r="H274" s="12">
        <f t="shared" si="14"/>
        <v>35829.292778867239</v>
      </c>
      <c r="I274" s="26">
        <f t="shared" si="15"/>
        <v>0.94050571929023796</v>
      </c>
    </row>
    <row r="275" spans="1:9" x14ac:dyDescent="0.35">
      <c r="A275" s="10">
        <v>4638</v>
      </c>
      <c r="B275" s="11" t="s">
        <v>283</v>
      </c>
      <c r="C275" s="12">
        <f>+$C$3*'Skatt 2023'!L275*'Skatt 2023'!J275/1000</f>
        <v>133059.06470702169</v>
      </c>
      <c r="D275" s="12">
        <f>+'Skatt 2023'!G275</f>
        <v>16079.239</v>
      </c>
      <c r="E275" s="12">
        <f>+$E$3*'Skatt 2023'!N275*'Skatt 2023'!J275/1000</f>
        <v>3785</v>
      </c>
      <c r="F275" s="13">
        <f t="shared" si="13"/>
        <v>152923.3037070217</v>
      </c>
      <c r="G275" s="12">
        <f>+'Skatt 2023'!J275</f>
        <v>3949</v>
      </c>
      <c r="H275" s="12">
        <f t="shared" si="14"/>
        <v>34652.839885292902</v>
      </c>
      <c r="I275" s="26">
        <f t="shared" si="15"/>
        <v>0.90962426478564828</v>
      </c>
    </row>
    <row r="276" spans="1:9" x14ac:dyDescent="0.35">
      <c r="A276" s="10">
        <v>4639</v>
      </c>
      <c r="B276" s="11" t="s">
        <v>284</v>
      </c>
      <c r="C276" s="12">
        <f>+$C$3*'Skatt 2023'!L276*'Skatt 2023'!J276/1000</f>
        <v>91297.876432171353</v>
      </c>
      <c r="D276" s="12">
        <f>+'Skatt 2023'!G276</f>
        <v>10745.306</v>
      </c>
      <c r="E276" s="12">
        <f>+$E$3*'Skatt 2023'!N276*'Skatt 2023'!J276/1000</f>
        <v>3197.5</v>
      </c>
      <c r="F276" s="13">
        <f t="shared" si="13"/>
        <v>105240.68243217135</v>
      </c>
      <c r="G276" s="12">
        <f>+'Skatt 2023'!J276</f>
        <v>2561</v>
      </c>
      <c r="H276" s="12">
        <f t="shared" si="14"/>
        <v>36897.843198817398</v>
      </c>
      <c r="I276" s="26">
        <f t="shared" si="15"/>
        <v>0.96855477366358755</v>
      </c>
    </row>
    <row r="277" spans="1:9" x14ac:dyDescent="0.35">
      <c r="A277" s="10">
        <v>4640</v>
      </c>
      <c r="B277" s="11" t="s">
        <v>285</v>
      </c>
      <c r="C277" s="12">
        <f>+$C$3*'Skatt 2023'!L277*'Skatt 2023'!J277/1000</f>
        <v>397484.94758775592</v>
      </c>
      <c r="D277" s="12">
        <f>+'Skatt 2023'!G277</f>
        <v>6620.9549999999999</v>
      </c>
      <c r="E277" s="12">
        <f>+$E$3*'Skatt 2023'!N277*'Skatt 2023'!J277/1000</f>
        <v>13535.000000000002</v>
      </c>
      <c r="F277" s="13">
        <f t="shared" si="13"/>
        <v>417640.90258775593</v>
      </c>
      <c r="G277" s="12">
        <f>+'Skatt 2023'!J277</f>
        <v>12198</v>
      </c>
      <c r="H277" s="12">
        <f t="shared" si="14"/>
        <v>33695.683520885053</v>
      </c>
      <c r="I277" s="26">
        <f t="shared" si="15"/>
        <v>0.88449926328096895</v>
      </c>
    </row>
    <row r="278" spans="1:9" x14ac:dyDescent="0.35">
      <c r="A278" s="10">
        <v>4641</v>
      </c>
      <c r="B278" s="11" t="s">
        <v>286</v>
      </c>
      <c r="C278" s="12">
        <f>+$C$3*'Skatt 2023'!L278*'Skatt 2023'!J278/1000</f>
        <v>61002.136206757154</v>
      </c>
      <c r="D278" s="12">
        <f>+'Skatt 2023'!G278</f>
        <v>30672.235000000001</v>
      </c>
      <c r="E278" s="12">
        <f>+$E$3*'Skatt 2023'!N278*'Skatt 2023'!J278/1000</f>
        <v>2372.5</v>
      </c>
      <c r="F278" s="13">
        <f t="shared" si="13"/>
        <v>94046.871206757147</v>
      </c>
      <c r="G278" s="12">
        <f>+'Skatt 2023'!J278</f>
        <v>1775</v>
      </c>
      <c r="H278" s="12">
        <f t="shared" si="14"/>
        <v>35704.020398173045</v>
      </c>
      <c r="I278" s="26">
        <f t="shared" si="15"/>
        <v>0.93721736550555246</v>
      </c>
    </row>
    <row r="279" spans="1:9" x14ac:dyDescent="0.35">
      <c r="A279" s="10">
        <v>4642</v>
      </c>
      <c r="B279" s="11" t="s">
        <v>287</v>
      </c>
      <c r="C279" s="12">
        <f>+$C$3*'Skatt 2023'!L279*'Skatt 2023'!J279/1000</f>
        <v>70427.830407478425</v>
      </c>
      <c r="D279" s="12">
        <f>+'Skatt 2023'!G279</f>
        <v>13260.896000000001</v>
      </c>
      <c r="E279" s="12">
        <f>+$E$3*'Skatt 2023'!N279*'Skatt 2023'!J279/1000</f>
        <v>2194</v>
      </c>
      <c r="F279" s="13">
        <f t="shared" si="13"/>
        <v>85882.726407478418</v>
      </c>
      <c r="G279" s="12">
        <f>+'Skatt 2023'!J279</f>
        <v>2129</v>
      </c>
      <c r="H279" s="12">
        <f t="shared" si="14"/>
        <v>34110.770506096014</v>
      </c>
      <c r="I279" s="26">
        <f t="shared" si="15"/>
        <v>0.89539514353189353</v>
      </c>
    </row>
    <row r="280" spans="1:9" x14ac:dyDescent="0.35">
      <c r="A280" s="10">
        <v>4643</v>
      </c>
      <c r="B280" s="11" t="s">
        <v>288</v>
      </c>
      <c r="C280" s="12">
        <f>+$C$3*'Skatt 2023'!L280*'Skatt 2023'!J280/1000</f>
        <v>187113.40735599169</v>
      </c>
      <c r="D280" s="12">
        <f>+'Skatt 2023'!G280</f>
        <v>21316.976999999999</v>
      </c>
      <c r="E280" s="12">
        <f>+$E$3*'Skatt 2023'!N280*'Skatt 2023'!J280/1000</f>
        <v>3444</v>
      </c>
      <c r="F280" s="13">
        <f t="shared" si="13"/>
        <v>211874.38435599167</v>
      </c>
      <c r="G280" s="12">
        <f>+'Skatt 2023'!J280</f>
        <v>5172</v>
      </c>
      <c r="H280" s="12">
        <f t="shared" si="14"/>
        <v>36844.046279194059</v>
      </c>
      <c r="I280" s="26">
        <f t="shared" si="15"/>
        <v>0.96714262436725007</v>
      </c>
    </row>
    <row r="281" spans="1:9" x14ac:dyDescent="0.35">
      <c r="A281" s="10">
        <v>4644</v>
      </c>
      <c r="B281" s="11" t="s">
        <v>289</v>
      </c>
      <c r="C281" s="12">
        <f>+$C$3*'Skatt 2023'!L281*'Skatt 2023'!J281/1000</f>
        <v>161352.41410566334</v>
      </c>
      <c r="D281" s="12">
        <f>+'Skatt 2023'!G281</f>
        <v>34956.372000000003</v>
      </c>
      <c r="E281" s="12">
        <f>+$E$3*'Skatt 2023'!N281*'Skatt 2023'!J281/1000</f>
        <v>5022.5</v>
      </c>
      <c r="F281" s="13">
        <f t="shared" si="13"/>
        <v>201331.28610566334</v>
      </c>
      <c r="G281" s="12">
        <f>+'Skatt 2023'!J281</f>
        <v>5302</v>
      </c>
      <c r="H281" s="12">
        <f t="shared" si="14"/>
        <v>31379.65184942726</v>
      </c>
      <c r="I281" s="26">
        <f t="shared" si="15"/>
        <v>0.8237042862071221</v>
      </c>
    </row>
    <row r="282" spans="1:9" x14ac:dyDescent="0.35">
      <c r="A282" s="10">
        <v>4645</v>
      </c>
      <c r="B282" s="11" t="s">
        <v>290</v>
      </c>
      <c r="C282" s="12">
        <f>+$C$3*'Skatt 2023'!L282*'Skatt 2023'!J282/1000</f>
        <v>93851.225388510356</v>
      </c>
      <c r="D282" s="12">
        <f>+'Skatt 2023'!G282</f>
        <v>0</v>
      </c>
      <c r="E282" s="12">
        <f>+$E$3*'Skatt 2023'!N282*'Skatt 2023'!J282/1000</f>
        <v>4245</v>
      </c>
      <c r="F282" s="13">
        <f t="shared" si="13"/>
        <v>98096.225388510356</v>
      </c>
      <c r="G282" s="12">
        <f>+'Skatt 2023'!J282</f>
        <v>2949</v>
      </c>
      <c r="H282" s="12">
        <f t="shared" si="14"/>
        <v>33264.233770264618</v>
      </c>
      <c r="I282" s="26">
        <f t="shared" si="15"/>
        <v>0.87317386647368944</v>
      </c>
    </row>
    <row r="283" spans="1:9" x14ac:dyDescent="0.35">
      <c r="A283" s="10">
        <v>4646</v>
      </c>
      <c r="B283" s="11" t="s">
        <v>291</v>
      </c>
      <c r="C283" s="12">
        <f>+$C$3*'Skatt 2023'!L283*'Skatt 2023'!J283/1000</f>
        <v>90380.692866572936</v>
      </c>
      <c r="D283" s="12">
        <f>+'Skatt 2023'!G283</f>
        <v>0</v>
      </c>
      <c r="E283" s="12">
        <f>+$E$3*'Skatt 2023'!N283*'Skatt 2023'!J283/1000</f>
        <v>10263.5</v>
      </c>
      <c r="F283" s="13">
        <f t="shared" si="13"/>
        <v>100644.19286657294</v>
      </c>
      <c r="G283" s="12">
        <f>+'Skatt 2023'!J283</f>
        <v>2913</v>
      </c>
      <c r="H283" s="12">
        <f t="shared" si="14"/>
        <v>34550.014715610341</v>
      </c>
      <c r="I283" s="26">
        <f t="shared" si="15"/>
        <v>0.90692514201003827</v>
      </c>
    </row>
    <row r="284" spans="1:9" x14ac:dyDescent="0.35">
      <c r="A284" s="10">
        <v>4647</v>
      </c>
      <c r="B284" s="11" t="s">
        <v>292</v>
      </c>
      <c r="C284" s="12">
        <f>+$C$3*'Skatt 2023'!L284*'Skatt 2023'!J284/1000</f>
        <v>787976.3666818199</v>
      </c>
      <c r="D284" s="12">
        <f>+'Skatt 2023'!G284</f>
        <v>5412.0879999999997</v>
      </c>
      <c r="E284" s="12">
        <f>+$E$3*'Skatt 2023'!N284*'Skatt 2023'!J284/1000</f>
        <v>26550.5</v>
      </c>
      <c r="F284" s="13">
        <f t="shared" si="13"/>
        <v>819938.95468181989</v>
      </c>
      <c r="G284" s="12">
        <f>+'Skatt 2023'!J284</f>
        <v>22215</v>
      </c>
      <c r="H284" s="12">
        <f t="shared" si="14"/>
        <v>36665.625328913797</v>
      </c>
      <c r="I284" s="26">
        <f t="shared" si="15"/>
        <v>0.96245914023555212</v>
      </c>
    </row>
    <row r="285" spans="1:9" x14ac:dyDescent="0.35">
      <c r="A285" s="10">
        <v>4648</v>
      </c>
      <c r="B285" s="11" t="s">
        <v>293</v>
      </c>
      <c r="C285" s="12">
        <f>+$C$3*'Skatt 2023'!L285*'Skatt 2023'!J285/1000</f>
        <v>118767.81049708961</v>
      </c>
      <c r="D285" s="12">
        <f>+'Skatt 2023'!G285</f>
        <v>14813.81</v>
      </c>
      <c r="E285" s="12">
        <f>+$E$3*'Skatt 2023'!N285*'Skatt 2023'!J285/1000</f>
        <v>2551</v>
      </c>
      <c r="F285" s="13">
        <f t="shared" si="13"/>
        <v>136132.62049708961</v>
      </c>
      <c r="G285" s="12">
        <f>+'Skatt 2023'!J285</f>
        <v>3482</v>
      </c>
      <c r="H285" s="12">
        <f t="shared" si="14"/>
        <v>34841.703186987252</v>
      </c>
      <c r="I285" s="26">
        <f t="shared" si="15"/>
        <v>0.91458185679015302</v>
      </c>
    </row>
    <row r="286" spans="1:9" x14ac:dyDescent="0.35">
      <c r="A286" s="10">
        <v>4649</v>
      </c>
      <c r="B286" s="11" t="s">
        <v>294</v>
      </c>
      <c r="C286" s="12">
        <f>+$C$3*'Skatt 2023'!L286*'Skatt 2023'!J286/1000</f>
        <v>299506.76398772112</v>
      </c>
      <c r="D286" s="12">
        <f>+'Skatt 2023'!G286</f>
        <v>48.872999999999998</v>
      </c>
      <c r="E286" s="12">
        <f>+$E$3*'Skatt 2023'!N286*'Skatt 2023'!J286/1000</f>
        <v>11500</v>
      </c>
      <c r="F286" s="13">
        <f t="shared" si="13"/>
        <v>311055.63698772114</v>
      </c>
      <c r="G286" s="12">
        <f>+'Skatt 2023'!J286</f>
        <v>9543</v>
      </c>
      <c r="H286" s="12">
        <f t="shared" si="14"/>
        <v>32590.041285520398</v>
      </c>
      <c r="I286" s="26">
        <f t="shared" si="15"/>
        <v>0.85547656243484371</v>
      </c>
    </row>
    <row r="287" spans="1:9" x14ac:dyDescent="0.35">
      <c r="A287" s="10">
        <v>4650</v>
      </c>
      <c r="B287" s="11" t="s">
        <v>295</v>
      </c>
      <c r="C287" s="12">
        <f>+$C$3*'Skatt 2023'!L287*'Skatt 2023'!J287/1000</f>
        <v>174334.17981086069</v>
      </c>
      <c r="D287" s="12">
        <f>+'Skatt 2023'!G287</f>
        <v>502.28199999999998</v>
      </c>
      <c r="E287" s="12">
        <f>+$E$3*'Skatt 2023'!N287*'Skatt 2023'!J287/1000</f>
        <v>7485</v>
      </c>
      <c r="F287" s="13">
        <f t="shared" si="13"/>
        <v>182321.4618108607</v>
      </c>
      <c r="G287" s="12">
        <f>+'Skatt 2023'!J287</f>
        <v>5892</v>
      </c>
      <c r="H287" s="12">
        <f t="shared" si="14"/>
        <v>30858.652377946484</v>
      </c>
      <c r="I287" s="26">
        <f t="shared" si="15"/>
        <v>0.81002824225897374</v>
      </c>
    </row>
    <row r="288" spans="1:9" x14ac:dyDescent="0.35">
      <c r="A288" s="10">
        <v>4651</v>
      </c>
      <c r="B288" s="11" t="s">
        <v>296</v>
      </c>
      <c r="C288" s="12">
        <f>+$C$3*'Skatt 2023'!L288*'Skatt 2023'!J288/1000</f>
        <v>223642.36225845438</v>
      </c>
      <c r="D288" s="12">
        <f>+'Skatt 2023'!G288</f>
        <v>490.08300000000003</v>
      </c>
      <c r="E288" s="12">
        <f>+$E$3*'Skatt 2023'!N288*'Skatt 2023'!J288/1000</f>
        <v>15141.5</v>
      </c>
      <c r="F288" s="13">
        <f t="shared" si="13"/>
        <v>239273.94525845439</v>
      </c>
      <c r="G288" s="12">
        <f>+'Skatt 2023'!J288</f>
        <v>7244</v>
      </c>
      <c r="H288" s="12">
        <f t="shared" si="14"/>
        <v>32962.984850697736</v>
      </c>
      <c r="I288" s="26">
        <f t="shared" si="15"/>
        <v>0.86526619345509814</v>
      </c>
    </row>
    <row r="289" spans="1:9" x14ac:dyDescent="0.35">
      <c r="A289" s="10">
        <v>5001</v>
      </c>
      <c r="B289" s="11" t="s">
        <v>297</v>
      </c>
      <c r="C289" s="12">
        <f>+$C$3*'Skatt 2023'!L289*'Skatt 2023'!J289/1000</f>
        <v>7823026.4581711739</v>
      </c>
      <c r="D289" s="12">
        <f>+'Skatt 2023'!G289</f>
        <v>10174.802</v>
      </c>
      <c r="E289" s="12">
        <f>+$E$3*'Skatt 2023'!N289*'Skatt 2023'!J289/1000</f>
        <v>334818.5</v>
      </c>
      <c r="F289" s="13">
        <f t="shared" si="13"/>
        <v>8168019.7601711741</v>
      </c>
      <c r="G289" s="12">
        <f>+'Skatt 2023'!J289</f>
        <v>212660</v>
      </c>
      <c r="H289" s="12">
        <f t="shared" si="14"/>
        <v>38360.975068988875</v>
      </c>
      <c r="I289" s="26">
        <f t="shared" si="15"/>
        <v>1.0069614455581479</v>
      </c>
    </row>
    <row r="290" spans="1:9" x14ac:dyDescent="0.35">
      <c r="A290" s="10">
        <v>5006</v>
      </c>
      <c r="B290" s="11" t="s">
        <v>298</v>
      </c>
      <c r="C290" s="12">
        <f>+$C$3*'Skatt 2023'!L290*'Skatt 2023'!J290/1000</f>
        <v>693949.39664218295</v>
      </c>
      <c r="D290" s="12">
        <f>+'Skatt 2023'!G290</f>
        <v>3814.9760000000001</v>
      </c>
      <c r="E290" s="12">
        <f>+$E$3*'Skatt 2023'!N290*'Skatt 2023'!J290/1000</f>
        <v>13833.000000000002</v>
      </c>
      <c r="F290" s="13">
        <f t="shared" si="13"/>
        <v>711597.37264218298</v>
      </c>
      <c r="G290" s="12">
        <f>+'Skatt 2023'!J290</f>
        <v>23955</v>
      </c>
      <c r="H290" s="12">
        <f t="shared" si="14"/>
        <v>29546.332566987392</v>
      </c>
      <c r="I290" s="26">
        <f t="shared" si="15"/>
        <v>0.77558033128951998</v>
      </c>
    </row>
    <row r="291" spans="1:9" x14ac:dyDescent="0.35">
      <c r="A291" s="10">
        <v>5007</v>
      </c>
      <c r="B291" s="11" t="s">
        <v>299</v>
      </c>
      <c r="C291" s="12">
        <f>+$C$3*'Skatt 2023'!L291*'Skatt 2023'!J291/1000</f>
        <v>454334.04237495107</v>
      </c>
      <c r="D291" s="12">
        <f>+'Skatt 2023'!G291</f>
        <v>465.43200000000002</v>
      </c>
      <c r="E291" s="12">
        <f>+$E$3*'Skatt 2023'!N291*'Skatt 2023'!J291/1000</f>
        <v>11920.5</v>
      </c>
      <c r="F291" s="13">
        <f t="shared" si="13"/>
        <v>466719.97437495104</v>
      </c>
      <c r="G291" s="12">
        <f>+'Skatt 2023'!J291</f>
        <v>14923</v>
      </c>
      <c r="H291" s="12">
        <f t="shared" si="14"/>
        <v>31244.022138641765</v>
      </c>
      <c r="I291" s="26">
        <f t="shared" si="15"/>
        <v>0.82014405632799148</v>
      </c>
    </row>
    <row r="292" spans="1:9" x14ac:dyDescent="0.35">
      <c r="A292" s="10">
        <v>5014</v>
      </c>
      <c r="B292" s="11" t="s">
        <v>300</v>
      </c>
      <c r="C292" s="12">
        <f>+$C$3*'Skatt 2023'!L292*'Skatt 2023'!J292/1000</f>
        <v>321078.11291333858</v>
      </c>
      <c r="D292" s="12">
        <f>+'Skatt 2023'!G292</f>
        <v>0</v>
      </c>
      <c r="E292" s="12">
        <f>+$E$3*'Skatt 2023'!N292*'Skatt 2023'!J292/1000</f>
        <v>115773</v>
      </c>
      <c r="F292" s="13">
        <f t="shared" si="13"/>
        <v>436851.11291333858</v>
      </c>
      <c r="G292" s="12">
        <f>+'Skatt 2023'!J292</f>
        <v>5391</v>
      </c>
      <c r="H292" s="12">
        <f t="shared" si="14"/>
        <v>81033.409926421562</v>
      </c>
      <c r="I292" s="26">
        <f t="shared" si="15"/>
        <v>2.1270971202183833</v>
      </c>
    </row>
    <row r="293" spans="1:9" x14ac:dyDescent="0.35">
      <c r="A293" s="10">
        <v>5020</v>
      </c>
      <c r="B293" s="11" t="s">
        <v>301</v>
      </c>
      <c r="C293" s="12">
        <f>+$C$3*'Skatt 2023'!L293*'Skatt 2023'!J293/1000</f>
        <v>27363.160343163763</v>
      </c>
      <c r="D293" s="12">
        <f>+'Skatt 2023'!G293</f>
        <v>0</v>
      </c>
      <c r="E293" s="12">
        <f>+$E$3*'Skatt 2023'!N293*'Skatt 2023'!J293/1000</f>
        <v>705</v>
      </c>
      <c r="F293" s="13">
        <f t="shared" si="13"/>
        <v>28068.160343163763</v>
      </c>
      <c r="G293" s="12">
        <f>+'Skatt 2023'!J293</f>
        <v>904</v>
      </c>
      <c r="H293" s="12">
        <f t="shared" si="14"/>
        <v>31048.849937128056</v>
      </c>
      <c r="I293" s="26">
        <f t="shared" si="15"/>
        <v>0.81502085803035784</v>
      </c>
    </row>
    <row r="294" spans="1:9" x14ac:dyDescent="0.35">
      <c r="A294" s="10">
        <v>5021</v>
      </c>
      <c r="B294" s="11" t="s">
        <v>302</v>
      </c>
      <c r="C294" s="12">
        <f>+$C$3*'Skatt 2023'!L294*'Skatt 2023'!J294/1000</f>
        <v>225392.22585776373</v>
      </c>
      <c r="D294" s="12">
        <f>+'Skatt 2023'!G294</f>
        <v>3769.5790000000002</v>
      </c>
      <c r="E294" s="12">
        <f>+$E$3*'Skatt 2023'!N294*'Skatt 2023'!J294/1000</f>
        <v>10104</v>
      </c>
      <c r="F294" s="13">
        <f t="shared" si="13"/>
        <v>239265.80485776372</v>
      </c>
      <c r="G294" s="12">
        <f>+'Skatt 2023'!J294</f>
        <v>7256</v>
      </c>
      <c r="H294" s="12">
        <f t="shared" si="14"/>
        <v>32455.378425821906</v>
      </c>
      <c r="I294" s="26">
        <f t="shared" si="15"/>
        <v>0.85194171204010993</v>
      </c>
    </row>
    <row r="295" spans="1:9" x14ac:dyDescent="0.35">
      <c r="A295" s="10">
        <v>5022</v>
      </c>
      <c r="B295" s="11" t="s">
        <v>303</v>
      </c>
      <c r="C295" s="12">
        <f>+$C$3*'Skatt 2023'!L295*'Skatt 2023'!J295/1000</f>
        <v>66739.795125200864</v>
      </c>
      <c r="D295" s="12">
        <f>+'Skatt 2023'!G295</f>
        <v>6883.5029999999997</v>
      </c>
      <c r="E295" s="12">
        <f>+$E$3*'Skatt 2023'!N295*'Skatt 2023'!J295/1000</f>
        <v>2132</v>
      </c>
      <c r="F295" s="13">
        <f t="shared" si="13"/>
        <v>75755.298125200861</v>
      </c>
      <c r="G295" s="12">
        <f>+'Skatt 2023'!J295</f>
        <v>2481</v>
      </c>
      <c r="H295" s="12">
        <f t="shared" si="14"/>
        <v>27759.691707053957</v>
      </c>
      <c r="I295" s="26">
        <f t="shared" si="15"/>
        <v>0.72868166774469778</v>
      </c>
    </row>
    <row r="296" spans="1:9" x14ac:dyDescent="0.35">
      <c r="A296" s="10">
        <v>5025</v>
      </c>
      <c r="B296" s="11" t="s">
        <v>304</v>
      </c>
      <c r="C296" s="12">
        <f>+$C$3*'Skatt 2023'!L296*'Skatt 2023'!J296/1000</f>
        <v>166614.30882774081</v>
      </c>
      <c r="D296" s="12">
        <f>+'Skatt 2023'!G296</f>
        <v>1468.192</v>
      </c>
      <c r="E296" s="12">
        <f>+$E$3*'Skatt 2023'!N296*'Skatt 2023'!J296/1000</f>
        <v>7941.4999999999991</v>
      </c>
      <c r="F296" s="13">
        <f t="shared" si="13"/>
        <v>176024.00082774082</v>
      </c>
      <c r="G296" s="12">
        <f>+'Skatt 2023'!J296</f>
        <v>5598</v>
      </c>
      <c r="H296" s="12">
        <f t="shared" si="14"/>
        <v>31181.816510850451</v>
      </c>
      <c r="I296" s="26">
        <f t="shared" si="15"/>
        <v>0.81851118154391878</v>
      </c>
    </row>
    <row r="297" spans="1:9" x14ac:dyDescent="0.35">
      <c r="A297" s="10">
        <v>5026</v>
      </c>
      <c r="B297" s="11" t="s">
        <v>305</v>
      </c>
      <c r="C297" s="12">
        <f>+$C$3*'Skatt 2023'!L297*'Skatt 2023'!J297/1000</f>
        <v>56560.044192345042</v>
      </c>
      <c r="D297" s="12">
        <f>+'Skatt 2023'!G297</f>
        <v>0</v>
      </c>
      <c r="E297" s="12">
        <f>+$E$3*'Skatt 2023'!N297*'Skatt 2023'!J297/1000</f>
        <v>1055.5</v>
      </c>
      <c r="F297" s="13">
        <f t="shared" si="13"/>
        <v>57615.544192345042</v>
      </c>
      <c r="G297" s="12">
        <f>+'Skatt 2023'!J297</f>
        <v>1997</v>
      </c>
      <c r="H297" s="12">
        <f t="shared" si="14"/>
        <v>28851.048669176282</v>
      </c>
      <c r="I297" s="26">
        <f t="shared" si="15"/>
        <v>0.75732938543754236</v>
      </c>
    </row>
    <row r="298" spans="1:9" x14ac:dyDescent="0.35">
      <c r="A298" s="10">
        <v>5027</v>
      </c>
      <c r="B298" s="11" t="s">
        <v>306</v>
      </c>
      <c r="C298" s="12">
        <f>+$C$3*'Skatt 2023'!L298*'Skatt 2023'!J298/1000</f>
        <v>170311.03098125843</v>
      </c>
      <c r="D298" s="12">
        <f>+'Skatt 2023'!G298</f>
        <v>1356.894</v>
      </c>
      <c r="E298" s="12">
        <f>+$E$3*'Skatt 2023'!N298*'Skatt 2023'!J298/1000</f>
        <v>2949</v>
      </c>
      <c r="F298" s="13">
        <f t="shared" si="13"/>
        <v>174616.92498125843</v>
      </c>
      <c r="G298" s="12">
        <f>+'Skatt 2023'!J298</f>
        <v>6133</v>
      </c>
      <c r="H298" s="12">
        <f t="shared" si="14"/>
        <v>28250.453445501127</v>
      </c>
      <c r="I298" s="26">
        <f t="shared" si="15"/>
        <v>0.74156398235434084</v>
      </c>
    </row>
    <row r="299" spans="1:9" x14ac:dyDescent="0.35">
      <c r="A299" s="10">
        <v>5028</v>
      </c>
      <c r="B299" s="11" t="s">
        <v>307</v>
      </c>
      <c r="C299" s="12">
        <f>+$C$3*'Skatt 2023'!L299*'Skatt 2023'!J299/1000</f>
        <v>517741.78192175773</v>
      </c>
      <c r="D299" s="12">
        <f>+'Skatt 2023'!G299</f>
        <v>1999.481</v>
      </c>
      <c r="E299" s="12">
        <f>+$E$3*'Skatt 2023'!N299*'Skatt 2023'!J299/1000</f>
        <v>10864.5</v>
      </c>
      <c r="F299" s="13">
        <f t="shared" si="13"/>
        <v>530605.76292175776</v>
      </c>
      <c r="G299" s="12">
        <f>+'Skatt 2023'!J299</f>
        <v>17340</v>
      </c>
      <c r="H299" s="12">
        <f t="shared" si="14"/>
        <v>30484.791344968729</v>
      </c>
      <c r="I299" s="26">
        <f t="shared" si="15"/>
        <v>0.80021452804737969</v>
      </c>
    </row>
    <row r="300" spans="1:9" x14ac:dyDescent="0.35">
      <c r="A300" s="10">
        <v>5029</v>
      </c>
      <c r="B300" s="11" t="s">
        <v>308</v>
      </c>
      <c r="C300" s="12">
        <f>+$C$3*'Skatt 2023'!L300*'Skatt 2023'!J300/1000</f>
        <v>258135.23829541012</v>
      </c>
      <c r="D300" s="12">
        <f>+'Skatt 2023'!G300</f>
        <v>0</v>
      </c>
      <c r="E300" s="12">
        <f>+$E$3*'Skatt 2023'!N300*'Skatt 2023'!J300/1000</f>
        <v>3367</v>
      </c>
      <c r="F300" s="13">
        <f t="shared" si="13"/>
        <v>261502.23829541012</v>
      </c>
      <c r="G300" s="12">
        <f>+'Skatt 2023'!J300</f>
        <v>8441</v>
      </c>
      <c r="H300" s="12">
        <f t="shared" si="14"/>
        <v>30980.006906220842</v>
      </c>
      <c r="I300" s="26">
        <f t="shared" si="15"/>
        <v>0.81321375386279537</v>
      </c>
    </row>
    <row r="301" spans="1:9" x14ac:dyDescent="0.35">
      <c r="A301" s="10">
        <v>5031</v>
      </c>
      <c r="B301" s="11" t="s">
        <v>309</v>
      </c>
      <c r="C301" s="12">
        <f>+$C$3*'Skatt 2023'!L301*'Skatt 2023'!J301/1000</f>
        <v>520038.61360079632</v>
      </c>
      <c r="D301" s="12">
        <f>+'Skatt 2023'!G301</f>
        <v>6.2809999999999997</v>
      </c>
      <c r="E301" s="12">
        <f>+$E$3*'Skatt 2023'!N301*'Skatt 2023'!J301/1000</f>
        <v>14101</v>
      </c>
      <c r="F301" s="13">
        <f t="shared" si="13"/>
        <v>534145.89460079628</v>
      </c>
      <c r="G301" s="12">
        <f>+'Skatt 2023'!J301</f>
        <v>14662</v>
      </c>
      <c r="H301" s="12">
        <f t="shared" si="14"/>
        <v>36430.201445968924</v>
      </c>
      <c r="I301" s="26">
        <f t="shared" si="15"/>
        <v>0.95627935014776766</v>
      </c>
    </row>
    <row r="302" spans="1:9" x14ac:dyDescent="0.35">
      <c r="A302" s="10">
        <v>5032</v>
      </c>
      <c r="B302" s="11" t="s">
        <v>310</v>
      </c>
      <c r="C302" s="12">
        <f>+$C$3*'Skatt 2023'!L302*'Skatt 2023'!J302/1000</f>
        <v>127148.38354062535</v>
      </c>
      <c r="D302" s="12">
        <f>+'Skatt 2023'!G302</f>
        <v>4340.9409999999998</v>
      </c>
      <c r="E302" s="12">
        <f>+$E$3*'Skatt 2023'!N302*'Skatt 2023'!J302/1000</f>
        <v>2908</v>
      </c>
      <c r="F302" s="13">
        <f t="shared" si="13"/>
        <v>134397.32454062536</v>
      </c>
      <c r="G302" s="12">
        <f>+'Skatt 2023'!J302</f>
        <v>4144</v>
      </c>
      <c r="H302" s="12">
        <f t="shared" si="14"/>
        <v>31384.26243740959</v>
      </c>
      <c r="I302" s="26">
        <f t="shared" si="15"/>
        <v>0.8238253124409759</v>
      </c>
    </row>
    <row r="303" spans="1:9" x14ac:dyDescent="0.35">
      <c r="A303" s="10">
        <v>5033</v>
      </c>
      <c r="B303" s="11" t="s">
        <v>311</v>
      </c>
      <c r="C303" s="12">
        <f>+$C$3*'Skatt 2023'!L303*'Skatt 2023'!J303/1000</f>
        <v>23571.959946636045</v>
      </c>
      <c r="D303" s="12">
        <f>+'Skatt 2023'!G303</f>
        <v>15239.630999999999</v>
      </c>
      <c r="E303" s="12">
        <f>+$E$3*'Skatt 2023'!N303*'Skatt 2023'!J303/1000</f>
        <v>968.99999999999989</v>
      </c>
      <c r="F303" s="13">
        <f t="shared" si="13"/>
        <v>39780.590946636046</v>
      </c>
      <c r="G303" s="12">
        <f>+'Skatt 2023'!J303</f>
        <v>753</v>
      </c>
      <c r="H303" s="12">
        <f t="shared" si="14"/>
        <v>32590.916263792886</v>
      </c>
      <c r="I303" s="26">
        <f t="shared" si="15"/>
        <v>0.85549953029174808</v>
      </c>
    </row>
    <row r="304" spans="1:9" x14ac:dyDescent="0.35">
      <c r="A304" s="10">
        <v>5034</v>
      </c>
      <c r="B304" s="11" t="s">
        <v>312</v>
      </c>
      <c r="C304" s="12">
        <f>+$C$3*'Skatt 2023'!L304*'Skatt 2023'!J304/1000</f>
        <v>65779.793765191469</v>
      </c>
      <c r="D304" s="12">
        <f>+'Skatt 2023'!G304</f>
        <v>7135.0619999999999</v>
      </c>
      <c r="E304" s="12">
        <f>+$E$3*'Skatt 2023'!N304*'Skatt 2023'!J304/1000</f>
        <v>1952</v>
      </c>
      <c r="F304" s="13">
        <f t="shared" si="13"/>
        <v>74866.855765191474</v>
      </c>
      <c r="G304" s="12">
        <f>+'Skatt 2023'!J304</f>
        <v>2426</v>
      </c>
      <c r="H304" s="12">
        <f t="shared" si="14"/>
        <v>27919.1235635579</v>
      </c>
      <c r="I304" s="26">
        <f t="shared" si="15"/>
        <v>0.73286669516917036</v>
      </c>
    </row>
    <row r="305" spans="1:9" x14ac:dyDescent="0.35">
      <c r="A305" s="10">
        <v>5035</v>
      </c>
      <c r="B305" s="11" t="s">
        <v>313</v>
      </c>
      <c r="C305" s="12">
        <f>+$C$3*'Skatt 2023'!L305*'Skatt 2023'!J305/1000</f>
        <v>764526.3749803236</v>
      </c>
      <c r="D305" s="12">
        <f>+'Skatt 2023'!G305</f>
        <v>0</v>
      </c>
      <c r="E305" s="12">
        <f>+$E$3*'Skatt 2023'!N305*'Skatt 2023'!J305/1000</f>
        <v>19184.5</v>
      </c>
      <c r="F305" s="13">
        <f t="shared" si="13"/>
        <v>783710.8749803236</v>
      </c>
      <c r="G305" s="12">
        <f>+'Skatt 2023'!J305</f>
        <v>24541</v>
      </c>
      <c r="H305" s="12">
        <f t="shared" si="14"/>
        <v>31934.757140309015</v>
      </c>
      <c r="I305" s="26">
        <f t="shared" si="15"/>
        <v>0.83827559533411922</v>
      </c>
    </row>
    <row r="306" spans="1:9" x14ac:dyDescent="0.35">
      <c r="A306" s="10">
        <v>5036</v>
      </c>
      <c r="B306" s="11" t="s">
        <v>314</v>
      </c>
      <c r="C306" s="12">
        <f>+$C$3*'Skatt 2023'!L306*'Skatt 2023'!J306/1000</f>
        <v>78245.336094575177</v>
      </c>
      <c r="D306" s="12">
        <f>+'Skatt 2023'!G306</f>
        <v>0</v>
      </c>
      <c r="E306" s="12">
        <f>+$E$3*'Skatt 2023'!N306*'Skatt 2023'!J306/1000</f>
        <v>2542.5</v>
      </c>
      <c r="F306" s="13">
        <f t="shared" si="13"/>
        <v>80787.836094575177</v>
      </c>
      <c r="G306" s="12">
        <f>+'Skatt 2023'!J306</f>
        <v>2645</v>
      </c>
      <c r="H306" s="12">
        <f t="shared" si="14"/>
        <v>30543.605328761885</v>
      </c>
      <c r="I306" s="26">
        <f t="shared" si="15"/>
        <v>0.80175837342755785</v>
      </c>
    </row>
    <row r="307" spans="1:9" x14ac:dyDescent="0.35">
      <c r="A307" s="10">
        <v>5037</v>
      </c>
      <c r="B307" s="11" t="s">
        <v>315</v>
      </c>
      <c r="C307" s="12">
        <f>+$C$3*'Skatt 2023'!L307*'Skatt 2023'!J307/1000</f>
        <v>637642.87726544251</v>
      </c>
      <c r="D307" s="12">
        <f>+'Skatt 2023'!G307</f>
        <v>0</v>
      </c>
      <c r="E307" s="12">
        <f>+$E$3*'Skatt 2023'!N307*'Skatt 2023'!J307/1000</f>
        <v>13212.5</v>
      </c>
      <c r="F307" s="13">
        <f t="shared" si="13"/>
        <v>650855.37726544251</v>
      </c>
      <c r="G307" s="12">
        <f>+'Skatt 2023'!J307</f>
        <v>20344</v>
      </c>
      <c r="H307" s="12">
        <f t="shared" si="14"/>
        <v>31992.497899402402</v>
      </c>
      <c r="I307" s="26">
        <f t="shared" si="15"/>
        <v>0.83979126896180301</v>
      </c>
    </row>
    <row r="308" spans="1:9" x14ac:dyDescent="0.35">
      <c r="A308" s="10">
        <v>5038</v>
      </c>
      <c r="B308" s="11" t="s">
        <v>316</v>
      </c>
      <c r="C308" s="12">
        <f>+$C$3*'Skatt 2023'!L308*'Skatt 2023'!J308/1000</f>
        <v>428808.20241372153</v>
      </c>
      <c r="D308" s="12">
        <f>+'Skatt 2023'!G308</f>
        <v>0</v>
      </c>
      <c r="E308" s="12">
        <f>+$E$3*'Skatt 2023'!N308*'Skatt 2023'!J308/1000</f>
        <v>9289.5</v>
      </c>
      <c r="F308" s="13">
        <f t="shared" si="13"/>
        <v>438097.70241372153</v>
      </c>
      <c r="G308" s="12">
        <f>+'Skatt 2023'!J308</f>
        <v>15002</v>
      </c>
      <c r="H308" s="12">
        <f t="shared" si="14"/>
        <v>29202.619811606557</v>
      </c>
      <c r="I308" s="26">
        <f t="shared" si="15"/>
        <v>0.766557998244215</v>
      </c>
    </row>
    <row r="309" spans="1:9" x14ac:dyDescent="0.35">
      <c r="A309" s="10">
        <v>5041</v>
      </c>
      <c r="B309" s="11" t="s">
        <v>317</v>
      </c>
      <c r="C309" s="12">
        <f>+$C$3*'Skatt 2023'!L309*'Skatt 2023'!J309/1000</f>
        <v>59107.729344365376</v>
      </c>
      <c r="D309" s="12">
        <f>+'Skatt 2023'!G309</f>
        <v>1096.502</v>
      </c>
      <c r="E309" s="12">
        <f>+$E$3*'Skatt 2023'!N309*'Skatt 2023'!J309/1000</f>
        <v>1531.5</v>
      </c>
      <c r="F309" s="13">
        <f t="shared" si="13"/>
        <v>61735.731344365377</v>
      </c>
      <c r="G309" s="12">
        <f>+'Skatt 2023'!J309</f>
        <v>2021</v>
      </c>
      <c r="H309" s="12">
        <f t="shared" si="14"/>
        <v>30004.566721605825</v>
      </c>
      <c r="I309" s="26">
        <f t="shared" si="15"/>
        <v>0.78760880882193052</v>
      </c>
    </row>
    <row r="310" spans="1:9" x14ac:dyDescent="0.35">
      <c r="A310" s="10">
        <v>5042</v>
      </c>
      <c r="B310" s="11" t="s">
        <v>318</v>
      </c>
      <c r="C310" s="12">
        <f>+$C$3*'Skatt 2023'!L310*'Skatt 2023'!J310/1000</f>
        <v>37942.742435275475</v>
      </c>
      <c r="D310" s="12">
        <f>+'Skatt 2023'!G310</f>
        <v>1856.5139999999999</v>
      </c>
      <c r="E310" s="12">
        <f>+$E$3*'Skatt 2023'!N310*'Skatt 2023'!J310/1000</f>
        <v>1221.5</v>
      </c>
      <c r="F310" s="13">
        <f t="shared" si="13"/>
        <v>41020.756435275478</v>
      </c>
      <c r="G310" s="12">
        <f>+'Skatt 2023'!J310</f>
        <v>1295</v>
      </c>
      <c r="H310" s="12">
        <f t="shared" si="14"/>
        <v>30242.658251177971</v>
      </c>
      <c r="I310" s="26">
        <f t="shared" si="15"/>
        <v>0.79385862364968063</v>
      </c>
    </row>
    <row r="311" spans="1:9" x14ac:dyDescent="0.35">
      <c r="A311" s="10">
        <v>5043</v>
      </c>
      <c r="B311" s="11" t="s">
        <v>319</v>
      </c>
      <c r="C311" s="12">
        <f>+$C$3*'Skatt 2023'!L311*'Skatt 2023'!J311/1000</f>
        <v>11362.235861366909</v>
      </c>
      <c r="D311" s="12">
        <f>+'Skatt 2023'!G311</f>
        <v>3245.4180000000001</v>
      </c>
      <c r="E311" s="12">
        <f>+$E$3*'Skatt 2023'!N311*'Skatt 2023'!J311/1000</f>
        <v>220.5</v>
      </c>
      <c r="F311" s="13">
        <f t="shared" si="13"/>
        <v>14828.153861366909</v>
      </c>
      <c r="G311" s="12">
        <f>+'Skatt 2023'!J311</f>
        <v>429</v>
      </c>
      <c r="H311" s="12">
        <f t="shared" si="14"/>
        <v>26999.384292230556</v>
      </c>
      <c r="I311" s="26">
        <f t="shared" si="15"/>
        <v>0.70872387855601615</v>
      </c>
    </row>
    <row r="312" spans="1:9" x14ac:dyDescent="0.35">
      <c r="A312" s="10">
        <v>5044</v>
      </c>
      <c r="B312" s="11" t="s">
        <v>320</v>
      </c>
      <c r="C312" s="12">
        <f>+$C$3*'Skatt 2023'!L312*'Skatt 2023'!J312/1000</f>
        <v>24386.125846323815</v>
      </c>
      <c r="D312" s="12">
        <f>+'Skatt 2023'!G312</f>
        <v>9535.0859999999993</v>
      </c>
      <c r="E312" s="12">
        <f>+$E$3*'Skatt 2023'!N312*'Skatt 2023'!J312/1000</f>
        <v>718.5</v>
      </c>
      <c r="F312" s="13">
        <f t="shared" si="13"/>
        <v>34639.711846323815</v>
      </c>
      <c r="G312" s="12">
        <f>+'Skatt 2023'!J312</f>
        <v>814</v>
      </c>
      <c r="H312" s="12">
        <f t="shared" si="14"/>
        <v>30841.063693272499</v>
      </c>
      <c r="I312" s="26">
        <f t="shared" si="15"/>
        <v>0.80956654577412346</v>
      </c>
    </row>
    <row r="313" spans="1:9" x14ac:dyDescent="0.35">
      <c r="A313" s="10">
        <v>5045</v>
      </c>
      <c r="B313" s="11" t="s">
        <v>321</v>
      </c>
      <c r="C313" s="12">
        <f>+$C$3*'Skatt 2023'!L313*'Skatt 2023'!J313/1000</f>
        <v>66115.057892114623</v>
      </c>
      <c r="D313" s="12">
        <f>+'Skatt 2023'!G313</f>
        <v>4801.2910000000002</v>
      </c>
      <c r="E313" s="12">
        <f>+$E$3*'Skatt 2023'!N313*'Skatt 2023'!J313/1000</f>
        <v>1249.5</v>
      </c>
      <c r="F313" s="13">
        <f t="shared" si="13"/>
        <v>72165.84889211462</v>
      </c>
      <c r="G313" s="12">
        <f>+'Skatt 2023'!J313</f>
        <v>2296</v>
      </c>
      <c r="H313" s="12">
        <f t="shared" si="14"/>
        <v>29339.964238725883</v>
      </c>
      <c r="I313" s="26">
        <f t="shared" si="15"/>
        <v>0.77016323879461057</v>
      </c>
    </row>
    <row r="314" spans="1:9" x14ac:dyDescent="0.35">
      <c r="A314" s="10">
        <v>5046</v>
      </c>
      <c r="B314" s="11" t="s">
        <v>322</v>
      </c>
      <c r="C314" s="12">
        <f>+$C$3*'Skatt 2023'!L314*'Skatt 2023'!J314/1000</f>
        <v>32182.46529100549</v>
      </c>
      <c r="D314" s="12">
        <f>+'Skatt 2023'!G314</f>
        <v>0</v>
      </c>
      <c r="E314" s="12">
        <f>+$E$3*'Skatt 2023'!N314*'Skatt 2023'!J314/1000</f>
        <v>517.50000000000011</v>
      </c>
      <c r="F314" s="13">
        <f t="shared" si="13"/>
        <v>32699.96529100549</v>
      </c>
      <c r="G314" s="12">
        <f>+'Skatt 2023'!J314</f>
        <v>1216</v>
      </c>
      <c r="H314" s="12">
        <f t="shared" si="14"/>
        <v>26891.418824840039</v>
      </c>
      <c r="I314" s="26">
        <f t="shared" si="15"/>
        <v>0.70588982486164586</v>
      </c>
    </row>
    <row r="315" spans="1:9" x14ac:dyDescent="0.35">
      <c r="A315" s="10">
        <v>5047</v>
      </c>
      <c r="B315" s="11" t="s">
        <v>323</v>
      </c>
      <c r="C315" s="12">
        <f>+$C$3*'Skatt 2023'!L315*'Skatt 2023'!J315/1000</f>
        <v>115935.4637325759</v>
      </c>
      <c r="D315" s="12">
        <f>+'Skatt 2023'!G315</f>
        <v>101.992</v>
      </c>
      <c r="E315" s="12">
        <f>+$E$3*'Skatt 2023'!N315*'Skatt 2023'!J315/1000</f>
        <v>2489.5</v>
      </c>
      <c r="F315" s="13">
        <f t="shared" si="13"/>
        <v>118526.95573257589</v>
      </c>
      <c r="G315" s="12">
        <f>+'Skatt 2023'!J315</f>
        <v>3873</v>
      </c>
      <c r="H315" s="12">
        <f t="shared" si="14"/>
        <v>30577.062673012108</v>
      </c>
      <c r="I315" s="26">
        <f t="shared" si="15"/>
        <v>0.80263661637289885</v>
      </c>
    </row>
    <row r="316" spans="1:9" x14ac:dyDescent="0.35">
      <c r="A316" s="10">
        <v>5049</v>
      </c>
      <c r="B316" s="11" t="s">
        <v>324</v>
      </c>
      <c r="C316" s="12">
        <f>+$C$3*'Skatt 2023'!L316*'Skatt 2023'!J316/1000</f>
        <v>39623.968317763582</v>
      </c>
      <c r="D316" s="12">
        <f>+'Skatt 2023'!G316</f>
        <v>0</v>
      </c>
      <c r="E316" s="12">
        <f>+$E$3*'Skatt 2023'!N316*'Skatt 2023'!J316/1000</f>
        <v>2073.4999999999995</v>
      </c>
      <c r="F316" s="13">
        <f t="shared" si="13"/>
        <v>41697.468317763582</v>
      </c>
      <c r="G316" s="12">
        <f>+'Skatt 2023'!J316</f>
        <v>1108</v>
      </c>
      <c r="H316" s="12">
        <f t="shared" si="14"/>
        <v>37633.09414960612</v>
      </c>
      <c r="I316" s="26">
        <f t="shared" si="15"/>
        <v>0.98785483991379952</v>
      </c>
    </row>
    <row r="317" spans="1:9" x14ac:dyDescent="0.35">
      <c r="A317" s="10">
        <v>5052</v>
      </c>
      <c r="B317" s="11" t="s">
        <v>325</v>
      </c>
      <c r="C317" s="12">
        <f>+$C$3*'Skatt 2023'!L317*'Skatt 2023'!J317/1000</f>
        <v>15940.830469522347</v>
      </c>
      <c r="D317" s="12">
        <f>+'Skatt 2023'!G317</f>
        <v>0</v>
      </c>
      <c r="E317" s="12">
        <f>+$E$3*'Skatt 2023'!N317*'Skatt 2023'!J317/1000</f>
        <v>485.5</v>
      </c>
      <c r="F317" s="13">
        <f t="shared" si="13"/>
        <v>16426.330469522349</v>
      </c>
      <c r="G317" s="12">
        <f>+'Skatt 2023'!J317</f>
        <v>582</v>
      </c>
      <c r="H317" s="12">
        <f t="shared" si="14"/>
        <v>28223.935514643214</v>
      </c>
      <c r="I317" s="26">
        <f t="shared" si="15"/>
        <v>0.74086789645084461</v>
      </c>
    </row>
    <row r="318" spans="1:9" x14ac:dyDescent="0.35">
      <c r="A318" s="10">
        <v>5053</v>
      </c>
      <c r="B318" s="11" t="s">
        <v>326</v>
      </c>
      <c r="C318" s="12">
        <f>+$C$3*'Skatt 2023'!L318*'Skatt 2023'!J318/1000</f>
        <v>210761.74360908396</v>
      </c>
      <c r="D318" s="12">
        <f>+'Skatt 2023'!G318</f>
        <v>842.88599999999997</v>
      </c>
      <c r="E318" s="12">
        <f>+$E$3*'Skatt 2023'!N318*'Skatt 2023'!J318/1000</f>
        <v>5835.0000000000009</v>
      </c>
      <c r="F318" s="13">
        <f t="shared" si="13"/>
        <v>217439.62960908396</v>
      </c>
      <c r="G318" s="12">
        <f>+'Skatt 2023'!J318</f>
        <v>6841</v>
      </c>
      <c r="H318" s="12">
        <f t="shared" si="14"/>
        <v>31661.561702833496</v>
      </c>
      <c r="I318" s="26">
        <f t="shared" si="15"/>
        <v>0.83110431587249189</v>
      </c>
    </row>
    <row r="319" spans="1:9" x14ac:dyDescent="0.35">
      <c r="A319" s="10">
        <v>5054</v>
      </c>
      <c r="B319" s="11" t="s">
        <v>327</v>
      </c>
      <c r="C319" s="12">
        <f>+$C$3*'Skatt 2023'!L319*'Skatt 2023'!J319/1000</f>
        <v>283530.44344219728</v>
      </c>
      <c r="D319" s="12">
        <f>+'Skatt 2023'!G319</f>
        <v>667.20500000000004</v>
      </c>
      <c r="E319" s="12">
        <f>+$E$3*'Skatt 2023'!N319*'Skatt 2023'!J319/1000</f>
        <v>6584.5</v>
      </c>
      <c r="F319" s="13">
        <f t="shared" si="13"/>
        <v>290782.1484421973</v>
      </c>
      <c r="G319" s="12">
        <f>+'Skatt 2023'!J319</f>
        <v>9977</v>
      </c>
      <c r="H319" s="12">
        <f t="shared" si="14"/>
        <v>29078.374605813096</v>
      </c>
      <c r="I319" s="26">
        <f t="shared" si="15"/>
        <v>0.7632966074217854</v>
      </c>
    </row>
    <row r="320" spans="1:9" x14ac:dyDescent="0.35">
      <c r="A320" s="10">
        <v>5055</v>
      </c>
      <c r="B320" s="11" t="s">
        <v>328</v>
      </c>
      <c r="C320" s="12">
        <f>+$C$3*'Skatt 2023'!L320*'Skatt 2023'!J320/1000</f>
        <v>183192.78697980571</v>
      </c>
      <c r="D320" s="12">
        <f>+'Skatt 2023'!G320</f>
        <v>2025.6610000000001</v>
      </c>
      <c r="E320" s="12">
        <f>+$E$3*'Skatt 2023'!N320*'Skatt 2023'!J320/1000</f>
        <v>7530.5</v>
      </c>
      <c r="F320" s="13">
        <f t="shared" si="13"/>
        <v>192748.9479798057</v>
      </c>
      <c r="G320" s="12">
        <f>+'Skatt 2023'!J320</f>
        <v>5880</v>
      </c>
      <c r="H320" s="12">
        <f t="shared" si="14"/>
        <v>32435.933159830904</v>
      </c>
      <c r="I320" s="26">
        <f t="shared" si="15"/>
        <v>0.8514312809805149</v>
      </c>
    </row>
    <row r="321" spans="1:9" x14ac:dyDescent="0.35">
      <c r="A321" s="10">
        <v>5056</v>
      </c>
      <c r="B321" s="11" t="s">
        <v>329</v>
      </c>
      <c r="C321" s="12">
        <f>+$C$3*'Skatt 2023'!L321*'Skatt 2023'!J321/1000</f>
        <v>170823.56185323998</v>
      </c>
      <c r="D321" s="12">
        <f>+'Skatt 2023'!G321</f>
        <v>0</v>
      </c>
      <c r="E321" s="12">
        <f>+$E$3*'Skatt 2023'!N321*'Skatt 2023'!J321/1000</f>
        <v>5180</v>
      </c>
      <c r="F321" s="13">
        <f t="shared" si="13"/>
        <v>176003.56185323998</v>
      </c>
      <c r="G321" s="12">
        <f>+'Skatt 2023'!J321</f>
        <v>5281</v>
      </c>
      <c r="H321" s="12">
        <f t="shared" si="14"/>
        <v>33327.695863139554</v>
      </c>
      <c r="I321" s="26">
        <f t="shared" si="15"/>
        <v>0.87483972300274182</v>
      </c>
    </row>
    <row r="322" spans="1:9" x14ac:dyDescent="0.35">
      <c r="A322" s="10">
        <v>5057</v>
      </c>
      <c r="B322" s="11" t="s">
        <v>330</v>
      </c>
      <c r="C322" s="12">
        <f>+$C$3*'Skatt 2023'!L322*'Skatt 2023'!J322/1000</f>
        <v>336519.05149560032</v>
      </c>
      <c r="D322" s="12">
        <f>+'Skatt 2023'!G322</f>
        <v>0</v>
      </c>
      <c r="E322" s="12">
        <f>+$E$3*'Skatt 2023'!N322*'Skatt 2023'!J322/1000</f>
        <v>8799.0000000000018</v>
      </c>
      <c r="F322" s="13">
        <f t="shared" si="13"/>
        <v>345318.05149560032</v>
      </c>
      <c r="G322" s="12">
        <f>+'Skatt 2023'!J322</f>
        <v>10472</v>
      </c>
      <c r="H322" s="12">
        <f t="shared" si="14"/>
        <v>32975.367789877804</v>
      </c>
      <c r="I322" s="26">
        <f t="shared" si="15"/>
        <v>0.86559124104094798</v>
      </c>
    </row>
    <row r="323" spans="1:9" x14ac:dyDescent="0.35">
      <c r="A323" s="10">
        <v>5058</v>
      </c>
      <c r="B323" s="11" t="s">
        <v>331</v>
      </c>
      <c r="C323" s="12">
        <f>+$C$3*'Skatt 2023'!L323*'Skatt 2023'!J323/1000</f>
        <v>131302.18410438305</v>
      </c>
      <c r="D323" s="12">
        <f>+'Skatt 2023'!G323</f>
        <v>618.28800000000001</v>
      </c>
      <c r="E323" s="12">
        <f>+$E$3*'Skatt 2023'!N323*'Skatt 2023'!J323/1000</f>
        <v>5938.5</v>
      </c>
      <c r="F323" s="13">
        <f t="shared" si="13"/>
        <v>137858.97210438305</v>
      </c>
      <c r="G323" s="12">
        <f>+'Skatt 2023'!J323</f>
        <v>4252</v>
      </c>
      <c r="H323" s="12">
        <f t="shared" si="14"/>
        <v>32276.73661909291</v>
      </c>
      <c r="I323" s="26">
        <f t="shared" si="15"/>
        <v>0.84725243050809873</v>
      </c>
    </row>
    <row r="324" spans="1:9" x14ac:dyDescent="0.35">
      <c r="A324" s="10">
        <v>5059</v>
      </c>
      <c r="B324" s="11" t="s">
        <v>332</v>
      </c>
      <c r="C324" s="12">
        <f>+$C$3*'Skatt 2023'!L324*'Skatt 2023'!J324/1000</f>
        <v>567033.87151663483</v>
      </c>
      <c r="D324" s="12">
        <f>+'Skatt 2023'!G324</f>
        <v>2666.73</v>
      </c>
      <c r="E324" s="12">
        <f>+$E$3*'Skatt 2023'!N324*'Skatt 2023'!J324/1000</f>
        <v>14412.5</v>
      </c>
      <c r="F324" s="13">
        <f t="shared" si="13"/>
        <v>584113.10151663481</v>
      </c>
      <c r="G324" s="12">
        <f>+'Skatt 2023'!J324</f>
        <v>18690</v>
      </c>
      <c r="H324" s="12">
        <f t="shared" si="14"/>
        <v>31110.025228284368</v>
      </c>
      <c r="I324" s="26">
        <f t="shared" si="15"/>
        <v>0.81662668685781636</v>
      </c>
    </row>
    <row r="325" spans="1:9" x14ac:dyDescent="0.35">
      <c r="A325" s="10">
        <v>5060</v>
      </c>
      <c r="B325" s="11" t="s">
        <v>333</v>
      </c>
      <c r="C325" s="12">
        <f>+$C$3*'Skatt 2023'!L325*'Skatt 2023'!J325/1000</f>
        <v>324133.59729215055</v>
      </c>
      <c r="D325" s="12">
        <f>+'Skatt 2023'!G325</f>
        <v>0</v>
      </c>
      <c r="E325" s="12">
        <f>+$E$3*'Skatt 2023'!N325*'Skatt 2023'!J325/1000</f>
        <v>26598</v>
      </c>
      <c r="F325" s="13">
        <f t="shared" si="13"/>
        <v>350731.59729215055</v>
      </c>
      <c r="G325" s="12">
        <f>+'Skatt 2023'!J325</f>
        <v>9890</v>
      </c>
      <c r="H325" s="12">
        <f t="shared" si="14"/>
        <v>35463.255540156781</v>
      </c>
      <c r="I325" s="26">
        <f t="shared" si="15"/>
        <v>0.93089737679224027</v>
      </c>
    </row>
    <row r="326" spans="1:9" x14ac:dyDescent="0.35">
      <c r="A326" s="10">
        <v>5061</v>
      </c>
      <c r="B326" s="11" t="s">
        <v>334</v>
      </c>
      <c r="C326" s="12">
        <f>+$C$3*'Skatt 2023'!L326*'Skatt 2023'!J326/1000</f>
        <v>55203.758615468425</v>
      </c>
      <c r="D326" s="12">
        <f>+'Skatt 2023'!G326</f>
        <v>3662.3069999999998</v>
      </c>
      <c r="E326" s="12">
        <f>+$E$3*'Skatt 2023'!N326*'Skatt 2023'!J326/1000</f>
        <v>1513.5</v>
      </c>
      <c r="F326" s="13">
        <f t="shared" si="13"/>
        <v>60379.565615468426</v>
      </c>
      <c r="G326" s="12">
        <f>+'Skatt 2023'!J326</f>
        <v>1957</v>
      </c>
      <c r="H326" s="12">
        <f t="shared" si="14"/>
        <v>28981.736645614936</v>
      </c>
      <c r="I326" s="26">
        <f t="shared" si="15"/>
        <v>0.76075989661289889</v>
      </c>
    </row>
    <row r="327" spans="1:9" x14ac:dyDescent="0.35">
      <c r="A327" s="10">
        <v>5501</v>
      </c>
      <c r="B327" s="11" t="s">
        <v>335</v>
      </c>
      <c r="C327" s="12">
        <f>+$C$3*'Skatt 2023'!L327*'Skatt 2023'!J327/1000</f>
        <v>2872784.7382807988</v>
      </c>
      <c r="D327" s="12">
        <f>+'Skatt 2023'!G327</f>
        <v>0</v>
      </c>
      <c r="E327" s="12">
        <f>+$E$3*'Skatt 2023'!N327*'Skatt 2023'!J327/1000</f>
        <v>98484</v>
      </c>
      <c r="F327" s="13">
        <f t="shared" si="13"/>
        <v>2971268.7382807988</v>
      </c>
      <c r="G327" s="12">
        <f>+'Skatt 2023'!J327</f>
        <v>77992</v>
      </c>
      <c r="H327" s="12">
        <f t="shared" si="14"/>
        <v>38097.096346815044</v>
      </c>
      <c r="I327" s="26">
        <f t="shared" si="15"/>
        <v>1.0000347264365841</v>
      </c>
    </row>
    <row r="328" spans="1:9" x14ac:dyDescent="0.35">
      <c r="A328" s="10">
        <v>5503</v>
      </c>
      <c r="B328" s="11" t="s">
        <v>336</v>
      </c>
      <c r="C328" s="12">
        <f>+$C$3*'Skatt 2023'!L328*'Skatt 2023'!J328/1000</f>
        <v>844056.77037938987</v>
      </c>
      <c r="D328" s="12">
        <f>+'Skatt 2023'!G328</f>
        <v>3.597</v>
      </c>
      <c r="E328" s="12">
        <f>+$E$3*'Skatt 2023'!N328*'Skatt 2023'!J328/1000</f>
        <v>24198.5</v>
      </c>
      <c r="F328" s="13">
        <f t="shared" si="13"/>
        <v>868258.86737938982</v>
      </c>
      <c r="G328" s="12">
        <f>+'Skatt 2023'!J328</f>
        <v>24903</v>
      </c>
      <c r="H328" s="12">
        <f t="shared" si="14"/>
        <v>34865.488912154753</v>
      </c>
      <c r="I328" s="26">
        <f t="shared" si="15"/>
        <v>0.91520622330208978</v>
      </c>
    </row>
    <row r="329" spans="1:9" x14ac:dyDescent="0.35">
      <c r="A329" s="10">
        <v>5510</v>
      </c>
      <c r="B329" s="11" t="s">
        <v>341</v>
      </c>
      <c r="C329" s="12">
        <f>+$C$3*'Skatt 2023'!L329*'Skatt 2023'!J329/1000</f>
        <v>82044.23348025739</v>
      </c>
      <c r="D329" s="12">
        <f>+'Skatt 2023'!G329</f>
        <v>0</v>
      </c>
      <c r="E329" s="12">
        <f>+$E$3*'Skatt 2023'!N329*'Skatt 2023'!J329/1000</f>
        <v>1136</v>
      </c>
      <c r="F329" s="13">
        <f t="shared" si="13"/>
        <v>83180.23348025739</v>
      </c>
      <c r="G329" s="12">
        <f>+'Skatt 2023'!J329</f>
        <v>2866</v>
      </c>
      <c r="H329" s="12">
        <f t="shared" si="14"/>
        <v>29023.110076851848</v>
      </c>
      <c r="I329" s="26">
        <f t="shared" si="15"/>
        <v>0.76184593392167677</v>
      </c>
    </row>
    <row r="330" spans="1:9" x14ac:dyDescent="0.35">
      <c r="A330" s="10">
        <v>5512</v>
      </c>
      <c r="B330" s="11" t="s">
        <v>342</v>
      </c>
      <c r="C330" s="12">
        <f>+$C$3*'Skatt 2023'!L330*'Skatt 2023'!J330/1000</f>
        <v>138035.66394477402</v>
      </c>
      <c r="D330" s="12">
        <f>+'Skatt 2023'!G330</f>
        <v>99.033000000000001</v>
      </c>
      <c r="E330" s="12">
        <f>+$E$3*'Skatt 2023'!N330*'Skatt 2023'!J330/1000</f>
        <v>2817.5</v>
      </c>
      <c r="F330" s="13">
        <f t="shared" si="13"/>
        <v>140952.19694477401</v>
      </c>
      <c r="G330" s="12">
        <f>+'Skatt 2023'!J330</f>
        <v>4206</v>
      </c>
      <c r="H330" s="12">
        <f t="shared" si="14"/>
        <v>33488.626710597717</v>
      </c>
      <c r="I330" s="26">
        <f t="shared" si="15"/>
        <v>0.87906409838683819</v>
      </c>
    </row>
    <row r="331" spans="1:9" x14ac:dyDescent="0.35">
      <c r="A331" s="10">
        <v>5514</v>
      </c>
      <c r="B331" s="11" t="s">
        <v>343</v>
      </c>
      <c r="C331" s="12">
        <f>+$C$3*'Skatt 2023'!L331*'Skatt 2023'!J331/1000</f>
        <v>40395.153156333967</v>
      </c>
      <c r="D331" s="12">
        <f>+'Skatt 2023'!G331</f>
        <v>0</v>
      </c>
      <c r="E331" s="12">
        <f>+$E$3*'Skatt 2023'!N331*'Skatt 2023'!J331/1000</f>
        <v>4105</v>
      </c>
      <c r="F331" s="13">
        <f t="shared" ref="F331:F365" si="16">+C331+D331+E331</f>
        <v>44500.153156333967</v>
      </c>
      <c r="G331" s="12">
        <f>+'Skatt 2023'!J331</f>
        <v>1279</v>
      </c>
      <c r="H331" s="12">
        <f t="shared" ref="H331:H365" si="17">+(C331+E331)*1000/G331</f>
        <v>34792.9266273135</v>
      </c>
      <c r="I331" s="26">
        <f t="shared" ref="I331:I365" si="18">+H331/H$367</f>
        <v>0.91330149009065953</v>
      </c>
    </row>
    <row r="332" spans="1:9" x14ac:dyDescent="0.35">
      <c r="A332" s="10">
        <v>5516</v>
      </c>
      <c r="B332" s="11" t="s">
        <v>344</v>
      </c>
      <c r="C332" s="12">
        <f>+$C$3*'Skatt 2023'!L332*'Skatt 2023'!J332/1000</f>
        <v>36659.488343881778</v>
      </c>
      <c r="D332" s="12">
        <f>+'Skatt 2023'!G332</f>
        <v>0</v>
      </c>
      <c r="E332" s="12">
        <f>+$E$3*'Skatt 2023'!N332*'Skatt 2023'!J332/1000</f>
        <v>2764</v>
      </c>
      <c r="F332" s="13">
        <f t="shared" si="16"/>
        <v>39423.488343881778</v>
      </c>
      <c r="G332" s="12">
        <f>+'Skatt 2023'!J332</f>
        <v>1079</v>
      </c>
      <c r="H332" s="12">
        <f t="shared" si="17"/>
        <v>36537.060559668003</v>
      </c>
      <c r="I332" s="26">
        <f t="shared" si="18"/>
        <v>0.9590843624658324</v>
      </c>
    </row>
    <row r="333" spans="1:9" x14ac:dyDescent="0.35">
      <c r="A333" s="10">
        <v>5518</v>
      </c>
      <c r="B333" s="11" t="s">
        <v>345</v>
      </c>
      <c r="C333" s="12">
        <f>+$C$3*'Skatt 2023'!L333*'Skatt 2023'!J333/1000</f>
        <v>23566.035446007179</v>
      </c>
      <c r="D333" s="12">
        <f>+'Skatt 2023'!G333</f>
        <v>0</v>
      </c>
      <c r="E333" s="12">
        <f>+$E$3*'Skatt 2023'!N333*'Skatt 2023'!J333/1000</f>
        <v>543</v>
      </c>
      <c r="F333" s="13">
        <f t="shared" si="16"/>
        <v>24109.035446007179</v>
      </c>
      <c r="G333" s="12">
        <f>+'Skatt 2023'!J333</f>
        <v>983</v>
      </c>
      <c r="H333" s="12">
        <f t="shared" si="17"/>
        <v>24525.977055958476</v>
      </c>
      <c r="I333" s="26">
        <f t="shared" si="18"/>
        <v>0.64379785095605702</v>
      </c>
    </row>
    <row r="334" spans="1:9" x14ac:dyDescent="0.35">
      <c r="A334" s="10">
        <v>5520</v>
      </c>
      <c r="B334" s="11" t="s">
        <v>346</v>
      </c>
      <c r="C334" s="12">
        <f>+$C$3*'Skatt 2023'!L334*'Skatt 2023'!J334/1000</f>
        <v>142444.59613732056</v>
      </c>
      <c r="D334" s="12">
        <f>+'Skatt 2023'!G334</f>
        <v>12355.178</v>
      </c>
      <c r="E334" s="12">
        <f>+$E$3*'Skatt 2023'!N334*'Skatt 2023'!J334/1000</f>
        <v>1714.5</v>
      </c>
      <c r="F334" s="13">
        <f t="shared" si="16"/>
        <v>156514.27413732058</v>
      </c>
      <c r="G334" s="12">
        <f>+'Skatt 2023'!J334</f>
        <v>3949</v>
      </c>
      <c r="H334" s="12">
        <f t="shared" si="17"/>
        <v>36505.215532367838</v>
      </c>
      <c r="I334" s="26">
        <f t="shared" si="18"/>
        <v>0.95824844224570394</v>
      </c>
    </row>
    <row r="335" spans="1:9" x14ac:dyDescent="0.35">
      <c r="A335" s="10">
        <v>5522</v>
      </c>
      <c r="B335" s="11" t="s">
        <v>347</v>
      </c>
      <c r="C335" s="12">
        <f>+$C$3*'Skatt 2023'!L335*'Skatt 2023'!J335/1000</f>
        <v>63341.814617386139</v>
      </c>
      <c r="D335" s="12">
        <f>+'Skatt 2023'!G335</f>
        <v>0</v>
      </c>
      <c r="E335" s="12">
        <f>+$E$3*'Skatt 2023'!N335*'Skatt 2023'!J335/1000</f>
        <v>1862.4999999999998</v>
      </c>
      <c r="F335" s="13">
        <f t="shared" si="16"/>
        <v>65204.314617386139</v>
      </c>
      <c r="G335" s="12">
        <f>+'Skatt 2023'!J335</f>
        <v>2048</v>
      </c>
      <c r="H335" s="12">
        <f t="shared" si="17"/>
        <v>31838.044246770576</v>
      </c>
      <c r="I335" s="26">
        <f t="shared" si="18"/>
        <v>0.83573691755269064</v>
      </c>
    </row>
    <row r="336" spans="1:9" x14ac:dyDescent="0.35">
      <c r="A336" s="10">
        <v>5524</v>
      </c>
      <c r="B336" s="11" t="s">
        <v>348</v>
      </c>
      <c r="C336" s="12">
        <f>+$C$3*'Skatt 2023'!L336*'Skatt 2023'!J336/1000</f>
        <v>229811.01580865492</v>
      </c>
      <c r="D336" s="12">
        <f>+'Skatt 2023'!G336</f>
        <v>4424.1450000000004</v>
      </c>
      <c r="E336" s="12">
        <f>+$E$3*'Skatt 2023'!N336*'Skatt 2023'!J336/1000</f>
        <v>5055</v>
      </c>
      <c r="F336" s="13">
        <f t="shared" si="16"/>
        <v>239290.16080865491</v>
      </c>
      <c r="G336" s="12">
        <f>+'Skatt 2023'!J336</f>
        <v>6782</v>
      </c>
      <c r="H336" s="12">
        <f t="shared" si="17"/>
        <v>34630.789709326884</v>
      </c>
      <c r="I336" s="26">
        <f t="shared" si="18"/>
        <v>0.9090454558000679</v>
      </c>
    </row>
    <row r="337" spans="1:9" x14ac:dyDescent="0.35">
      <c r="A337" s="10">
        <v>5526</v>
      </c>
      <c r="B337" s="11" t="s">
        <v>349</v>
      </c>
      <c r="C337" s="12">
        <f>+$C$3*'Skatt 2023'!L337*'Skatt 2023'!J337/1000</f>
        <v>107944.28226690649</v>
      </c>
      <c r="D337" s="12">
        <f>+'Skatt 2023'!G337</f>
        <v>0</v>
      </c>
      <c r="E337" s="12">
        <f>+$E$3*'Skatt 2023'!N337*'Skatt 2023'!J337/1000</f>
        <v>3252</v>
      </c>
      <c r="F337" s="13">
        <f t="shared" si="16"/>
        <v>111196.28226690649</v>
      </c>
      <c r="G337" s="12">
        <f>+'Skatt 2023'!J337</f>
        <v>3428</v>
      </c>
      <c r="H337" s="12">
        <f t="shared" si="17"/>
        <v>32437.655270392792</v>
      </c>
      <c r="I337" s="26">
        <f t="shared" si="18"/>
        <v>0.85147648574753898</v>
      </c>
    </row>
    <row r="338" spans="1:9" x14ac:dyDescent="0.35">
      <c r="A338" s="10">
        <v>5528</v>
      </c>
      <c r="B338" s="11" t="s">
        <v>350</v>
      </c>
      <c r="C338" s="12">
        <f>+$C$3*'Skatt 2023'!L338*'Skatt 2023'!J338/1000</f>
        <v>30542.500751302021</v>
      </c>
      <c r="D338" s="12">
        <f>+'Skatt 2023'!G338</f>
        <v>0</v>
      </c>
      <c r="E338" s="12">
        <f>+$E$3*'Skatt 2023'!N338*'Skatt 2023'!J338/1000</f>
        <v>695.5</v>
      </c>
      <c r="F338" s="13">
        <f t="shared" si="16"/>
        <v>31238.000751302021</v>
      </c>
      <c r="G338" s="12">
        <f>+'Skatt 2023'!J338</f>
        <v>1056</v>
      </c>
      <c r="H338" s="12">
        <f t="shared" si="17"/>
        <v>29581.440105399641</v>
      </c>
      <c r="I338" s="26">
        <f t="shared" si="18"/>
        <v>0.77650189122291613</v>
      </c>
    </row>
    <row r="339" spans="1:9" x14ac:dyDescent="0.35">
      <c r="A339" s="10">
        <v>5530</v>
      </c>
      <c r="B339" s="11" t="s">
        <v>351</v>
      </c>
      <c r="C339" s="12">
        <f>+$C$3*'Skatt 2023'!L339*'Skatt 2023'!J339/1000</f>
        <v>471444.1117811111</v>
      </c>
      <c r="D339" s="12">
        <f>+'Skatt 2023'!G339</f>
        <v>324.74200000000002</v>
      </c>
      <c r="E339" s="12">
        <f>+$E$3*'Skatt 2023'!N339*'Skatt 2023'!J339/1000</f>
        <v>15814.499999999998</v>
      </c>
      <c r="F339" s="13">
        <f t="shared" si="16"/>
        <v>487583.35378111113</v>
      </c>
      <c r="G339" s="12">
        <f>+'Skatt 2023'!J339</f>
        <v>14851</v>
      </c>
      <c r="H339" s="12">
        <f t="shared" si="17"/>
        <v>32809.81831399307</v>
      </c>
      <c r="I339" s="26">
        <f t="shared" si="18"/>
        <v>0.8612456283643023</v>
      </c>
    </row>
    <row r="340" spans="1:9" x14ac:dyDescent="0.35">
      <c r="A340" s="10">
        <v>5532</v>
      </c>
      <c r="B340" s="11" t="s">
        <v>352</v>
      </c>
      <c r="C340" s="12">
        <f>+$C$3*'Skatt 2023'!L340*'Skatt 2023'!J340/1000</f>
        <v>162882.89317947559</v>
      </c>
      <c r="D340" s="12">
        <f>+'Skatt 2023'!G340</f>
        <v>0</v>
      </c>
      <c r="E340" s="12">
        <f>+$E$3*'Skatt 2023'!N340*'Skatt 2023'!J340/1000</f>
        <v>3281.5</v>
      </c>
      <c r="F340" s="13">
        <f t="shared" si="16"/>
        <v>166164.39317947559</v>
      </c>
      <c r="G340" s="12">
        <f>+'Skatt 2023'!J340</f>
        <v>5517</v>
      </c>
      <c r="H340" s="12">
        <f t="shared" si="17"/>
        <v>30118.613953140404</v>
      </c>
      <c r="I340" s="26">
        <f t="shared" si="18"/>
        <v>0.79060250658173548</v>
      </c>
    </row>
    <row r="341" spans="1:9" x14ac:dyDescent="0.35">
      <c r="A341" s="10">
        <v>5534</v>
      </c>
      <c r="B341" s="11" t="s">
        <v>353</v>
      </c>
      <c r="C341" s="12">
        <f>+$C$3*'Skatt 2023'!L341*'Skatt 2023'!J341/1000</f>
        <v>74824.754456091163</v>
      </c>
      <c r="D341" s="12">
        <f>+'Skatt 2023'!G341</f>
        <v>0</v>
      </c>
      <c r="E341" s="12">
        <f>+$E$3*'Skatt 2023'!N341*'Skatt 2023'!J341/1000</f>
        <v>2268</v>
      </c>
      <c r="F341" s="13">
        <f t="shared" si="16"/>
        <v>77092.754456091163</v>
      </c>
      <c r="G341" s="12">
        <f>+'Skatt 2023'!J341</f>
        <v>2171</v>
      </c>
      <c r="H341" s="12">
        <f t="shared" si="17"/>
        <v>35510.25078585498</v>
      </c>
      <c r="I341" s="26">
        <f t="shared" si="18"/>
        <v>0.93213098465693911</v>
      </c>
    </row>
    <row r="342" spans="1:9" x14ac:dyDescent="0.35">
      <c r="A342" s="10">
        <v>5536</v>
      </c>
      <c r="B342" s="11" t="s">
        <v>354</v>
      </c>
      <c r="C342" s="12">
        <f>+$C$3*'Skatt 2023'!L342*'Skatt 2023'!J342/1000</f>
        <v>78802.68843846544</v>
      </c>
      <c r="D342" s="12">
        <f>+'Skatt 2023'!G342</f>
        <v>0</v>
      </c>
      <c r="E342" s="12">
        <f>+$E$3*'Skatt 2023'!N342*'Skatt 2023'!J342/1000</f>
        <v>2157</v>
      </c>
      <c r="F342" s="13">
        <f t="shared" si="16"/>
        <v>80959.68843846544</v>
      </c>
      <c r="G342" s="12">
        <f>+'Skatt 2023'!J342</f>
        <v>2714</v>
      </c>
      <c r="H342" s="12">
        <f t="shared" si="17"/>
        <v>29830.39367666376</v>
      </c>
      <c r="I342" s="26">
        <f t="shared" si="18"/>
        <v>0.78303683063845864</v>
      </c>
    </row>
    <row r="343" spans="1:9" x14ac:dyDescent="0.35">
      <c r="A343" s="10">
        <v>5538</v>
      </c>
      <c r="B343" s="11" t="s">
        <v>355</v>
      </c>
      <c r="C343" s="12">
        <f>+$C$3*'Skatt 2023'!L343*'Skatt 2023'!J343/1000</f>
        <v>53144.985938916892</v>
      </c>
      <c r="D343" s="12">
        <f>+'Skatt 2023'!G343</f>
        <v>4240.2250000000004</v>
      </c>
      <c r="E343" s="12">
        <f>+$E$3*'Skatt 2023'!N343*'Skatt 2023'!J343/1000</f>
        <v>1167</v>
      </c>
      <c r="F343" s="13">
        <f t="shared" si="16"/>
        <v>58552.210938916891</v>
      </c>
      <c r="G343" s="12">
        <f>+'Skatt 2023'!J343</f>
        <v>1836</v>
      </c>
      <c r="H343" s="12">
        <f t="shared" si="17"/>
        <v>29581.691687863229</v>
      </c>
      <c r="I343" s="26">
        <f t="shared" si="18"/>
        <v>0.77650849516978548</v>
      </c>
    </row>
    <row r="344" spans="1:9" x14ac:dyDescent="0.35">
      <c r="A344" s="10">
        <v>5540</v>
      </c>
      <c r="B344" s="11" t="s">
        <v>356</v>
      </c>
      <c r="C344" s="12">
        <f>+$C$3*'Skatt 2023'!L344*'Skatt 2023'!J344/1000</f>
        <v>55057.14454194079</v>
      </c>
      <c r="D344" s="12">
        <f>+'Skatt 2023'!G344</f>
        <v>3429.8330000000001</v>
      </c>
      <c r="E344" s="12">
        <f>+$E$3*'Skatt 2023'!N344*'Skatt 2023'!J344/1000</f>
        <v>1079.5</v>
      </c>
      <c r="F344" s="13">
        <f t="shared" si="16"/>
        <v>59566.477541940789</v>
      </c>
      <c r="G344" s="12">
        <f>+'Skatt 2023'!J344</f>
        <v>2000</v>
      </c>
      <c r="H344" s="12">
        <f t="shared" si="17"/>
        <v>28068.322270970395</v>
      </c>
      <c r="I344" s="26">
        <f t="shared" si="18"/>
        <v>0.73678310620463816</v>
      </c>
    </row>
    <row r="345" spans="1:9" x14ac:dyDescent="0.35">
      <c r="A345" s="10">
        <v>5542</v>
      </c>
      <c r="B345" s="11" t="s">
        <v>357</v>
      </c>
      <c r="C345" s="12">
        <f>+$C$3*'Skatt 2023'!L345*'Skatt 2023'!J345/1000</f>
        <v>83888.812388645005</v>
      </c>
      <c r="D345" s="12">
        <f>+'Skatt 2023'!G345</f>
        <v>0</v>
      </c>
      <c r="E345" s="12">
        <f>+$E$3*'Skatt 2023'!N345*'Skatt 2023'!J345/1000</f>
        <v>2245.5</v>
      </c>
      <c r="F345" s="13">
        <f t="shared" si="16"/>
        <v>86134.312388645005</v>
      </c>
      <c r="G345" s="12">
        <f>+'Skatt 2023'!J345</f>
        <v>2790</v>
      </c>
      <c r="H345" s="12">
        <f t="shared" si="17"/>
        <v>30872.513400948032</v>
      </c>
      <c r="I345" s="26">
        <f t="shared" si="18"/>
        <v>0.81039208899992476</v>
      </c>
    </row>
    <row r="346" spans="1:9" x14ac:dyDescent="0.35">
      <c r="A346" s="10">
        <v>5544</v>
      </c>
      <c r="B346" s="11" t="s">
        <v>358</v>
      </c>
      <c r="C346" s="12">
        <f>+$C$3*'Skatt 2023'!L346*'Skatt 2023'!J346/1000</f>
        <v>146357.20309871587</v>
      </c>
      <c r="D346" s="12">
        <f>+'Skatt 2023'!G346</f>
        <v>132.858</v>
      </c>
      <c r="E346" s="12">
        <f>+$E$3*'Skatt 2023'!N346*'Skatt 2023'!J346/1000</f>
        <v>3718</v>
      </c>
      <c r="F346" s="13">
        <f t="shared" si="16"/>
        <v>150208.06109871587</v>
      </c>
      <c r="G346" s="12">
        <f>+'Skatt 2023'!J346</f>
        <v>4772</v>
      </c>
      <c r="H346" s="12">
        <f t="shared" si="17"/>
        <v>31449.120515238028</v>
      </c>
      <c r="I346" s="26">
        <f t="shared" si="18"/>
        <v>0.82552781306012835</v>
      </c>
    </row>
    <row r="347" spans="1:9" x14ac:dyDescent="0.35">
      <c r="A347" s="10">
        <v>5546</v>
      </c>
      <c r="B347" s="11" t="s">
        <v>359</v>
      </c>
      <c r="C347" s="12">
        <f>+$C$3*'Skatt 2023'!L347*'Skatt 2023'!J347/1000</f>
        <v>31620.136525331884</v>
      </c>
      <c r="D347" s="12">
        <f>+'Skatt 2023'!G347</f>
        <v>2838.8470000000002</v>
      </c>
      <c r="E347" s="12">
        <f>+$E$3*'Skatt 2023'!N347*'Skatt 2023'!J347/1000</f>
        <v>697</v>
      </c>
      <c r="F347" s="13">
        <f t="shared" si="16"/>
        <v>35155.983525331882</v>
      </c>
      <c r="G347" s="12">
        <f>+'Skatt 2023'!J347</f>
        <v>1118</v>
      </c>
      <c r="H347" s="12">
        <f t="shared" si="17"/>
        <v>28906.204405484692</v>
      </c>
      <c r="I347" s="26">
        <f t="shared" si="18"/>
        <v>0.75877720317064379</v>
      </c>
    </row>
    <row r="348" spans="1:9" x14ac:dyDescent="0.35">
      <c r="A348" s="10">
        <v>5601</v>
      </c>
      <c r="B348" s="11" t="s">
        <v>337</v>
      </c>
      <c r="C348" s="12">
        <f>+$C$3*'Skatt 2023'!L348*'Skatt 2023'!J348/1000</f>
        <v>717336.18054465321</v>
      </c>
      <c r="D348" s="12">
        <f>+'Skatt 2023'!G348</f>
        <v>7086.3429999999998</v>
      </c>
      <c r="E348" s="12">
        <f>+$E$3*'Skatt 2023'!N348*'Skatt 2023'!J348/1000</f>
        <v>18638.5</v>
      </c>
      <c r="F348" s="13">
        <f t="shared" si="16"/>
        <v>743061.0235446532</v>
      </c>
      <c r="G348" s="12">
        <f>+'Skatt 2023'!J348</f>
        <v>21317</v>
      </c>
      <c r="H348" s="12">
        <f t="shared" si="17"/>
        <v>34525.24654241465</v>
      </c>
      <c r="I348" s="26">
        <f t="shared" si="18"/>
        <v>0.90627498659975181</v>
      </c>
    </row>
    <row r="349" spans="1:9" x14ac:dyDescent="0.35">
      <c r="A349" s="10">
        <v>5603</v>
      </c>
      <c r="B349" s="11" t="s">
        <v>340</v>
      </c>
      <c r="C349" s="12">
        <f>+$C$3*'Skatt 2023'!L349*'Skatt 2023'!J349/1000</f>
        <v>442707.86472735455</v>
      </c>
      <c r="D349" s="12">
        <f>+'Skatt 2023'!G349</f>
        <v>587.47699999999998</v>
      </c>
      <c r="E349" s="12">
        <f>+$E$3*'Skatt 2023'!N349*'Skatt 2023'!J349/1000</f>
        <v>5980</v>
      </c>
      <c r="F349" s="13">
        <f t="shared" si="16"/>
        <v>449275.34172735456</v>
      </c>
      <c r="G349" s="12">
        <f>+'Skatt 2023'!J349</f>
        <v>11310</v>
      </c>
      <c r="H349" s="12">
        <f t="shared" si="17"/>
        <v>39671.782911348768</v>
      </c>
      <c r="I349" s="26">
        <f t="shared" si="18"/>
        <v>1.0413696679095843</v>
      </c>
    </row>
    <row r="350" spans="1:9" x14ac:dyDescent="0.35">
      <c r="A350" s="10">
        <v>5605</v>
      </c>
      <c r="B350" s="11" t="s">
        <v>373</v>
      </c>
      <c r="C350" s="12">
        <f>+$C$3*'Skatt 2023'!L350*'Skatt 2023'!J350/1000</f>
        <v>330929.45337975072</v>
      </c>
      <c r="D350" s="12">
        <f>+'Skatt 2023'!G350</f>
        <v>4665.991</v>
      </c>
      <c r="E350" s="12">
        <f>+$E$3*'Skatt 2023'!N350*'Skatt 2023'!J350/1000</f>
        <v>4780</v>
      </c>
      <c r="F350" s="13">
        <f t="shared" si="16"/>
        <v>340375.4443797507</v>
      </c>
      <c r="G350" s="12">
        <f>+'Skatt 2023'!J350</f>
        <v>9850</v>
      </c>
      <c r="H350" s="12">
        <f t="shared" si="17"/>
        <v>34082.178008096518</v>
      </c>
      <c r="I350" s="26">
        <f t="shared" si="18"/>
        <v>0.89464460100616483</v>
      </c>
    </row>
    <row r="351" spans="1:9" x14ac:dyDescent="0.35">
      <c r="A351" s="10">
        <v>5607</v>
      </c>
      <c r="B351" s="11" t="s">
        <v>339</v>
      </c>
      <c r="C351" s="12">
        <f>+$C$3*'Skatt 2023'!L351*'Skatt 2023'!J351/1000</f>
        <v>191364.49501138568</v>
      </c>
      <c r="D351" s="12">
        <f>+'Skatt 2023'!G351</f>
        <v>0</v>
      </c>
      <c r="E351" s="12">
        <f>+$E$3*'Skatt 2023'!N351*'Skatt 2023'!J351/1000</f>
        <v>3082</v>
      </c>
      <c r="F351" s="13">
        <f t="shared" si="16"/>
        <v>194446.49501138568</v>
      </c>
      <c r="G351" s="12">
        <f>+'Skatt 2023'!J351</f>
        <v>5593</v>
      </c>
      <c r="H351" s="12">
        <f t="shared" si="17"/>
        <v>34766.045952330714</v>
      </c>
      <c r="I351" s="26">
        <f t="shared" si="18"/>
        <v>0.91259588228768884</v>
      </c>
    </row>
    <row r="352" spans="1:9" x14ac:dyDescent="0.35">
      <c r="A352" s="10">
        <v>5610</v>
      </c>
      <c r="B352" s="11" t="s">
        <v>366</v>
      </c>
      <c r="C352" s="12">
        <f>+$C$3*'Skatt 2023'!L352*'Skatt 2023'!J352/1000</f>
        <v>79140.41200980272</v>
      </c>
      <c r="D352" s="12">
        <f>+'Skatt 2023'!G352</f>
        <v>0</v>
      </c>
      <c r="E352" s="12">
        <f>+$E$3*'Skatt 2023'!N352*'Skatt 2023'!J352/1000</f>
        <v>986</v>
      </c>
      <c r="F352" s="13">
        <f t="shared" si="16"/>
        <v>80126.41200980272</v>
      </c>
      <c r="G352" s="12">
        <f>+'Skatt 2023'!J352</f>
        <v>2543</v>
      </c>
      <c r="H352" s="12">
        <f t="shared" si="17"/>
        <v>31508.616598428122</v>
      </c>
      <c r="I352" s="26">
        <f t="shared" si="18"/>
        <v>0.82708956329787386</v>
      </c>
    </row>
    <row r="353" spans="1:9" x14ac:dyDescent="0.35">
      <c r="A353" s="10">
        <v>5612</v>
      </c>
      <c r="B353" s="11" t="s">
        <v>360</v>
      </c>
      <c r="C353" s="12">
        <f>+$C$3*'Skatt 2023'!L353*'Skatt 2023'!J353/1000</f>
        <v>68767.784331700255</v>
      </c>
      <c r="D353" s="12">
        <f>+'Skatt 2023'!G353</f>
        <v>1690.3920000000001</v>
      </c>
      <c r="E353" s="12">
        <f>+$E$3*'Skatt 2023'!N353*'Skatt 2023'!J353/1000</f>
        <v>1163.5</v>
      </c>
      <c r="F353" s="13">
        <f t="shared" si="16"/>
        <v>71621.676331700262</v>
      </c>
      <c r="G353" s="12">
        <f>+'Skatt 2023'!J353</f>
        <v>2847</v>
      </c>
      <c r="H353" s="12">
        <f t="shared" si="17"/>
        <v>24563.148693958639</v>
      </c>
      <c r="I353" s="26">
        <f t="shared" si="18"/>
        <v>0.64477359274226276</v>
      </c>
    </row>
    <row r="354" spans="1:9" x14ac:dyDescent="0.35">
      <c r="A354" s="10">
        <v>5614</v>
      </c>
      <c r="B354" s="11" t="s">
        <v>361</v>
      </c>
      <c r="C354" s="12">
        <f>+$C$3*'Skatt 2023'!L354*'Skatt 2023'!J354/1000</f>
        <v>22789.971076456255</v>
      </c>
      <c r="D354" s="12">
        <f>+'Skatt 2023'!G354</f>
        <v>0</v>
      </c>
      <c r="E354" s="12">
        <f>+$E$3*'Skatt 2023'!N354*'Skatt 2023'!J354/1000</f>
        <v>534</v>
      </c>
      <c r="F354" s="13">
        <f t="shared" si="16"/>
        <v>23323.971076456255</v>
      </c>
      <c r="G354" s="12">
        <f>+'Skatt 2023'!J354</f>
        <v>862</v>
      </c>
      <c r="H354" s="12">
        <f t="shared" si="17"/>
        <v>27057.971086376168</v>
      </c>
      <c r="I354" s="26">
        <f t="shared" si="18"/>
        <v>0.71026176029174859</v>
      </c>
    </row>
    <row r="355" spans="1:9" x14ac:dyDescent="0.35">
      <c r="A355" s="10">
        <v>5616</v>
      </c>
      <c r="B355" s="11" t="s">
        <v>362</v>
      </c>
      <c r="C355" s="12">
        <f>+$C$3*'Skatt 2023'!L355*'Skatt 2023'!J355/1000</f>
        <v>29770.405323386633</v>
      </c>
      <c r="D355" s="12">
        <f>+'Skatt 2023'!G355</f>
        <v>0</v>
      </c>
      <c r="E355" s="12">
        <f>+$E$3*'Skatt 2023'!N355*'Skatt 2023'!J355/1000</f>
        <v>268</v>
      </c>
      <c r="F355" s="13">
        <f t="shared" si="16"/>
        <v>30038.405323386633</v>
      </c>
      <c r="G355" s="12">
        <f>+'Skatt 2023'!J355</f>
        <v>970</v>
      </c>
      <c r="H355" s="12">
        <f t="shared" si="17"/>
        <v>30967.428168439827</v>
      </c>
      <c r="I355" s="26">
        <f t="shared" si="18"/>
        <v>0.81288356663589378</v>
      </c>
    </row>
    <row r="356" spans="1:9" x14ac:dyDescent="0.35">
      <c r="A356" s="10">
        <v>5618</v>
      </c>
      <c r="B356" s="11" t="s">
        <v>363</v>
      </c>
      <c r="C356" s="12">
        <f>+$C$3*'Skatt 2023'!L356*'Skatt 2023'!J356/1000</f>
        <v>38431.38852426497</v>
      </c>
      <c r="D356" s="12">
        <f>+'Skatt 2023'!G356</f>
        <v>0</v>
      </c>
      <c r="E356" s="12">
        <f>+$E$3*'Skatt 2023'!N356*'Skatt 2023'!J356/1000</f>
        <v>1055.9999999999998</v>
      </c>
      <c r="F356" s="13">
        <f t="shared" si="16"/>
        <v>39487.38852426497</v>
      </c>
      <c r="G356" s="12">
        <f>+'Skatt 2023'!J356</f>
        <v>1119</v>
      </c>
      <c r="H356" s="12">
        <f t="shared" si="17"/>
        <v>35288.104132497741</v>
      </c>
      <c r="I356" s="26">
        <f t="shared" si="18"/>
        <v>0.92629971694833113</v>
      </c>
    </row>
    <row r="357" spans="1:9" x14ac:dyDescent="0.35">
      <c r="A357" s="10">
        <v>5620</v>
      </c>
      <c r="B357" s="11" t="s">
        <v>364</v>
      </c>
      <c r="C357" s="12">
        <f>+$C$3*'Skatt 2023'!L357*'Skatt 2023'!J357/1000</f>
        <v>104007.66505776449</v>
      </c>
      <c r="D357" s="12">
        <f>+'Skatt 2023'!G357</f>
        <v>0</v>
      </c>
      <c r="E357" s="12">
        <f>+$E$3*'Skatt 2023'!N357*'Skatt 2023'!J357/1000</f>
        <v>2600</v>
      </c>
      <c r="F357" s="13">
        <f t="shared" si="16"/>
        <v>106607.66505776449</v>
      </c>
      <c r="G357" s="12">
        <f>+'Skatt 2023'!J357</f>
        <v>2932</v>
      </c>
      <c r="H357" s="12">
        <f t="shared" si="17"/>
        <v>36360.049473998799</v>
      </c>
      <c r="I357" s="26">
        <f t="shared" si="18"/>
        <v>0.95443788676012564</v>
      </c>
    </row>
    <row r="358" spans="1:9" x14ac:dyDescent="0.35">
      <c r="A358" s="10">
        <v>5622</v>
      </c>
      <c r="B358" s="11" t="s">
        <v>365</v>
      </c>
      <c r="C358" s="12">
        <f>+$C$3*'Skatt 2023'!L358*'Skatt 2023'!J358/1000</f>
        <v>129633.69372214936</v>
      </c>
      <c r="D358" s="12">
        <f>+'Skatt 2023'!G358</f>
        <v>0</v>
      </c>
      <c r="E358" s="12">
        <f>+$E$3*'Skatt 2023'!N358*'Skatt 2023'!J358/1000</f>
        <v>2029.5</v>
      </c>
      <c r="F358" s="13">
        <f t="shared" si="16"/>
        <v>131663.19372214936</v>
      </c>
      <c r="G358" s="12">
        <f>+'Skatt 2023'!J358</f>
        <v>3863</v>
      </c>
      <c r="H358" s="12">
        <f t="shared" si="17"/>
        <v>34083.146187457765</v>
      </c>
      <c r="I358" s="26">
        <f t="shared" si="18"/>
        <v>0.89467001535727064</v>
      </c>
    </row>
    <row r="359" spans="1:9" x14ac:dyDescent="0.35">
      <c r="A359" s="10">
        <v>5624</v>
      </c>
      <c r="B359" s="11" t="s">
        <v>367</v>
      </c>
      <c r="C359" s="12">
        <f>+$C$3*'Skatt 2023'!L359*'Skatt 2023'!J359/1000</f>
        <v>40186.486499756618</v>
      </c>
      <c r="D359" s="12">
        <f>+'Skatt 2023'!G359</f>
        <v>2316.2040000000002</v>
      </c>
      <c r="E359" s="12">
        <f>+$E$3*'Skatt 2023'!N359*'Skatt 2023'!J359/1000</f>
        <v>1166.9999999999998</v>
      </c>
      <c r="F359" s="13">
        <f t="shared" si="16"/>
        <v>43669.690499756616</v>
      </c>
      <c r="G359" s="12">
        <f>+'Skatt 2023'!J359</f>
        <v>1226</v>
      </c>
      <c r="H359" s="12">
        <f t="shared" si="17"/>
        <v>33730.413131938512</v>
      </c>
      <c r="I359" s="26">
        <f t="shared" si="18"/>
        <v>0.88541090276060086</v>
      </c>
    </row>
    <row r="360" spans="1:9" x14ac:dyDescent="0.35">
      <c r="A360" s="10">
        <v>5626</v>
      </c>
      <c r="B360" s="11" t="s">
        <v>368</v>
      </c>
      <c r="C360" s="12">
        <f>+$C$3*'Skatt 2023'!L360*'Skatt 2023'!J360/1000</f>
        <v>33600.063504918791</v>
      </c>
      <c r="D360" s="12">
        <f>+'Skatt 2023'!G360</f>
        <v>0</v>
      </c>
      <c r="E360" s="12">
        <f>+$E$3*'Skatt 2023'!N360*'Skatt 2023'!J360/1000</f>
        <v>539</v>
      </c>
      <c r="F360" s="13">
        <f t="shared" si="16"/>
        <v>34139.063504918791</v>
      </c>
      <c r="G360" s="12">
        <f>+'Skatt 2023'!J360</f>
        <v>1054</v>
      </c>
      <c r="H360" s="12">
        <f t="shared" si="17"/>
        <v>32390.003325349899</v>
      </c>
      <c r="I360" s="26">
        <f t="shared" si="18"/>
        <v>0.85022563976727505</v>
      </c>
    </row>
    <row r="361" spans="1:9" x14ac:dyDescent="0.35">
      <c r="A361" s="10">
        <v>5628</v>
      </c>
      <c r="B361" s="11" t="s">
        <v>370</v>
      </c>
      <c r="C361" s="12">
        <f>+$C$3*'Skatt 2023'!L361*'Skatt 2023'!J361/1000</f>
        <v>91509.319269800311</v>
      </c>
      <c r="D361" s="12">
        <f>+'Skatt 2023'!G361</f>
        <v>0</v>
      </c>
      <c r="E361" s="12">
        <f>+$E$3*'Skatt 2023'!N361*'Skatt 2023'!J361/1000</f>
        <v>1925.5000000000002</v>
      </c>
      <c r="F361" s="13">
        <f t="shared" si="16"/>
        <v>93434.819269800311</v>
      </c>
      <c r="G361" s="12">
        <f>+'Skatt 2023'!J361</f>
        <v>2804</v>
      </c>
      <c r="H361" s="12">
        <f t="shared" si="17"/>
        <v>33321.975488516517</v>
      </c>
      <c r="I361" s="26">
        <f t="shared" si="18"/>
        <v>0.87468956527893038</v>
      </c>
    </row>
    <row r="362" spans="1:9" x14ac:dyDescent="0.35">
      <c r="A362" s="10">
        <v>5630</v>
      </c>
      <c r="B362" s="11" t="s">
        <v>369</v>
      </c>
      <c r="C362" s="12">
        <f>+$C$3*'Skatt 2023'!L362*'Skatt 2023'!J362/1000</f>
        <v>29953.214040047409</v>
      </c>
      <c r="D362" s="12">
        <f>+'Skatt 2023'!G362</f>
        <v>0</v>
      </c>
      <c r="E362" s="12">
        <f>+$E$3*'Skatt 2023'!N362*'Skatt 2023'!J362/1000</f>
        <v>535.5</v>
      </c>
      <c r="F362" s="13">
        <f t="shared" si="16"/>
        <v>30488.714040047409</v>
      </c>
      <c r="G362" s="12">
        <f>+'Skatt 2023'!J362</f>
        <v>908</v>
      </c>
      <c r="H362" s="12">
        <f t="shared" si="17"/>
        <v>33577.878898730625</v>
      </c>
      <c r="I362" s="26">
        <f t="shared" si="18"/>
        <v>0.88140693540336112</v>
      </c>
    </row>
    <row r="363" spans="1:9" x14ac:dyDescent="0.35">
      <c r="A363" s="10">
        <v>5632</v>
      </c>
      <c r="B363" s="11" t="s">
        <v>372</v>
      </c>
      <c r="C363" s="12">
        <f>+$C$3*'Skatt 2023'!L363*'Skatt 2023'!J363/1000</f>
        <v>71589.486354465422</v>
      </c>
      <c r="D363" s="12">
        <f>+'Skatt 2023'!G363</f>
        <v>0</v>
      </c>
      <c r="E363" s="12">
        <f>+$E$3*'Skatt 2023'!N363*'Skatt 2023'!J363/1000</f>
        <v>1619</v>
      </c>
      <c r="F363" s="13">
        <f t="shared" si="16"/>
        <v>73208.486354465422</v>
      </c>
      <c r="G363" s="12">
        <f>+'Skatt 2023'!J363</f>
        <v>2117</v>
      </c>
      <c r="H363" s="12">
        <f t="shared" si="17"/>
        <v>34581.240602014841</v>
      </c>
      <c r="I363" s="26">
        <f t="shared" si="18"/>
        <v>0.90774481001003471</v>
      </c>
    </row>
    <row r="364" spans="1:9" x14ac:dyDescent="0.35">
      <c r="A364" s="10">
        <v>5634</v>
      </c>
      <c r="B364" s="11" t="s">
        <v>338</v>
      </c>
      <c r="C364" s="12">
        <f>+$C$3*'Skatt 2023'!L364*'Skatt 2023'!J364/1000</f>
        <v>59286.877528268698</v>
      </c>
      <c r="D364" s="12">
        <f>+'Skatt 2023'!G364</f>
        <v>0</v>
      </c>
      <c r="E364" s="12">
        <f>+$E$3*'Skatt 2023'!N364*'Skatt 2023'!J364/1000</f>
        <v>947</v>
      </c>
      <c r="F364" s="13">
        <f t="shared" si="16"/>
        <v>60233.877528268698</v>
      </c>
      <c r="G364" s="12">
        <f>+'Skatt 2023'!J364</f>
        <v>1933</v>
      </c>
      <c r="H364" s="12">
        <f t="shared" si="17"/>
        <v>31160.826450216602</v>
      </c>
      <c r="I364" s="26">
        <f t="shared" si="18"/>
        <v>0.817960200194769</v>
      </c>
    </row>
    <row r="365" spans="1:9" x14ac:dyDescent="0.35">
      <c r="A365" s="10">
        <v>5636</v>
      </c>
      <c r="B365" s="11" t="s">
        <v>371</v>
      </c>
      <c r="C365" s="12">
        <f>+$C$3*'Skatt 2023'!L365*'Skatt 2023'!J365/1000</f>
        <v>23478.522243241478</v>
      </c>
      <c r="D365" s="12">
        <f>+'Skatt 2023'!G365</f>
        <v>0</v>
      </c>
      <c r="E365" s="12">
        <f>+$E$3*'Skatt 2023'!N365*'Skatt 2023'!J365/1000</f>
        <v>649</v>
      </c>
      <c r="F365" s="13">
        <f t="shared" si="16"/>
        <v>24127.522243241478</v>
      </c>
      <c r="G365" s="12">
        <f>+'Skatt 2023'!J365</f>
        <v>864</v>
      </c>
      <c r="H365" s="12">
        <f t="shared" si="17"/>
        <v>27925.372966714673</v>
      </c>
      <c r="I365" s="26">
        <f t="shared" si="18"/>
        <v>0.73303073969685251</v>
      </c>
    </row>
    <row r="366" spans="1:9" x14ac:dyDescent="0.35">
      <c r="A366" s="10"/>
      <c r="B366" s="11"/>
      <c r="C366" s="11"/>
      <c r="D366" s="11"/>
      <c r="E366" s="11"/>
      <c r="F366" s="11"/>
      <c r="G366" s="12"/>
      <c r="H366" s="12"/>
    </row>
    <row r="367" spans="1:9" ht="15" thickBot="1" x14ac:dyDescent="0.4">
      <c r="A367" s="17" t="s">
        <v>374</v>
      </c>
      <c r="B367" s="17"/>
      <c r="C367" s="18">
        <f>SUM(C10:C366)</f>
        <v>199895379.25</v>
      </c>
      <c r="D367" s="18">
        <f t="shared" ref="D367:E367" si="19">SUM(D10:D366)</f>
        <v>1395743.2500000009</v>
      </c>
      <c r="E367" s="18">
        <f t="shared" si="19"/>
        <v>9211711.5</v>
      </c>
      <c r="F367" s="18">
        <f>SUM(F10:F365)</f>
        <v>210502834.00000009</v>
      </c>
      <c r="G367" s="18">
        <v>5488984</v>
      </c>
      <c r="H367" s="18">
        <f t="shared" ref="H367" si="20">+(C367+E367)*1000/G367</f>
        <v>38095.773416355376</v>
      </c>
      <c r="I367" s="25">
        <f t="shared" ref="I367" si="21">+H367/H$367</f>
        <v>1</v>
      </c>
    </row>
    <row r="368" spans="1:9" ht="15" thickTop="1" x14ac:dyDescent="0.35">
      <c r="A368" s="3"/>
      <c r="B368" s="3"/>
      <c r="C368" s="3"/>
      <c r="D368" s="3"/>
      <c r="E368" s="4">
        <v>210502833.99999988</v>
      </c>
      <c r="F368" s="3"/>
      <c r="G368" s="4"/>
    </row>
    <row r="369" spans="1:7" x14ac:dyDescent="0.35">
      <c r="A369" s="3"/>
      <c r="B369" s="3"/>
      <c r="C369" s="3"/>
      <c r="D369" s="3"/>
      <c r="E369" s="3"/>
      <c r="F369" s="3"/>
      <c r="G369" s="3"/>
    </row>
    <row r="370" spans="1:7" x14ac:dyDescent="0.35">
      <c r="A370" s="3"/>
      <c r="B370" s="19" t="s">
        <v>375</v>
      </c>
      <c r="C370" s="19"/>
      <c r="D370" s="19"/>
      <c r="E370" s="19"/>
      <c r="F370" s="19"/>
      <c r="G370" s="3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75F3-2F04-44CA-89EC-16AC99FCC8DD}">
  <dimension ref="A1:H370"/>
  <sheetViews>
    <sheetView workbookViewId="0">
      <pane ySplit="8" topLeftCell="A252" activePane="bottomLeft" state="frozen"/>
      <selection activeCell="H366" sqref="H366"/>
      <selection pane="bottomLeft" activeCell="H366" sqref="H366"/>
    </sheetView>
  </sheetViews>
  <sheetFormatPr baseColWidth="10" defaultColWidth="10.7265625" defaultRowHeight="14.5" x14ac:dyDescent="0.35"/>
  <cols>
    <col min="1" max="1" width="8.453125" customWidth="1"/>
    <col min="2" max="2" width="12.54296875" customWidth="1"/>
    <col min="3" max="3" width="14" customWidth="1"/>
    <col min="4" max="4" width="12.54296875" customWidth="1"/>
    <col min="5" max="5" width="19.54296875" customWidth="1"/>
  </cols>
  <sheetData>
    <row r="1" spans="1:5" ht="18" x14ac:dyDescent="0.4">
      <c r="A1" s="1" t="s">
        <v>382</v>
      </c>
      <c r="E1" s="3"/>
    </row>
    <row r="2" spans="1:5" x14ac:dyDescent="0.35">
      <c r="A2" s="2"/>
      <c r="B2" s="3"/>
      <c r="C2" s="4">
        <f>+C367</f>
        <v>221996136.74999967</v>
      </c>
      <c r="D2" s="4">
        <f>+D367</f>
        <v>1395743.2500000009</v>
      </c>
      <c r="E2" s="4">
        <f>+C2+D2</f>
        <v>223391879.99999967</v>
      </c>
    </row>
    <row r="3" spans="1:5" x14ac:dyDescent="0.35">
      <c r="C3" s="4">
        <f>+C367*1000/$E367</f>
        <v>39645.11234227394</v>
      </c>
      <c r="D3" s="4">
        <f>+D367*1000/$E367</f>
        <v>249.25838240840764</v>
      </c>
      <c r="E3" s="3"/>
    </row>
    <row r="4" spans="1:5" x14ac:dyDescent="0.35">
      <c r="A4" s="3"/>
      <c r="B4" s="3"/>
      <c r="C4" s="3"/>
      <c r="D4" s="4"/>
      <c r="E4" s="3"/>
    </row>
    <row r="5" spans="1:5" x14ac:dyDescent="0.35">
      <c r="A5" s="6" t="s">
        <v>1</v>
      </c>
      <c r="B5" s="6" t="s">
        <v>2</v>
      </c>
      <c r="C5" s="6" t="s">
        <v>5</v>
      </c>
      <c r="D5" s="6" t="s">
        <v>6</v>
      </c>
      <c r="E5" s="20" t="s">
        <v>376</v>
      </c>
    </row>
    <row r="6" spans="1:5" x14ac:dyDescent="0.35">
      <c r="A6" s="7"/>
      <c r="B6" s="7"/>
      <c r="C6" s="8" t="s">
        <v>384</v>
      </c>
      <c r="D6" s="8" t="s">
        <v>13</v>
      </c>
      <c r="E6" s="21">
        <v>45658</v>
      </c>
    </row>
    <row r="7" spans="1:5" x14ac:dyDescent="0.35">
      <c r="A7" s="7"/>
      <c r="B7" s="7"/>
      <c r="C7" s="7" t="s">
        <v>385</v>
      </c>
      <c r="D7" s="7"/>
      <c r="E7" s="22"/>
    </row>
    <row r="8" spans="1:5" x14ac:dyDescent="0.35">
      <c r="A8" s="9"/>
      <c r="B8" s="9"/>
      <c r="C8" s="9"/>
      <c r="D8" s="9"/>
      <c r="E8" s="23"/>
    </row>
    <row r="10" spans="1:5" x14ac:dyDescent="0.35">
      <c r="A10" s="10">
        <v>301</v>
      </c>
      <c r="B10" s="11" t="s">
        <v>20</v>
      </c>
      <c r="C10" s="12">
        <v>38683125.838452987</v>
      </c>
      <c r="D10" s="12">
        <v>0</v>
      </c>
      <c r="E10" s="12">
        <v>722308</v>
      </c>
    </row>
    <row r="11" spans="1:5" x14ac:dyDescent="0.35">
      <c r="A11" s="10">
        <v>1101</v>
      </c>
      <c r="B11" s="11" t="s">
        <v>21</v>
      </c>
      <c r="C11" s="12">
        <v>572899.17169171362</v>
      </c>
      <c r="D11" s="12">
        <v>750.904</v>
      </c>
      <c r="E11" s="12">
        <v>15271</v>
      </c>
    </row>
    <row r="12" spans="1:5" x14ac:dyDescent="0.35">
      <c r="A12" s="10">
        <v>1103</v>
      </c>
      <c r="B12" s="11" t="s">
        <v>22</v>
      </c>
      <c r="C12" s="12">
        <v>7587326.1306698546</v>
      </c>
      <c r="D12" s="12">
        <v>0</v>
      </c>
      <c r="E12" s="12">
        <v>149986</v>
      </c>
    </row>
    <row r="13" spans="1:5" x14ac:dyDescent="0.35">
      <c r="A13" s="10">
        <v>1106</v>
      </c>
      <c r="B13" s="11" t="s">
        <v>23</v>
      </c>
      <c r="C13" s="12">
        <v>1575982.5479749965</v>
      </c>
      <c r="D13" s="12">
        <v>0</v>
      </c>
      <c r="E13" s="12">
        <v>38718</v>
      </c>
    </row>
    <row r="14" spans="1:5" x14ac:dyDescent="0.35">
      <c r="A14" s="10">
        <v>1108</v>
      </c>
      <c r="B14" s="11" t="s">
        <v>24</v>
      </c>
      <c r="C14" s="12">
        <v>3434946.5277697151</v>
      </c>
      <c r="D14" s="12">
        <v>19659.86</v>
      </c>
      <c r="E14" s="12">
        <v>84665</v>
      </c>
    </row>
    <row r="15" spans="1:5" x14ac:dyDescent="0.35">
      <c r="A15" s="10">
        <v>1111</v>
      </c>
      <c r="B15" s="11" t="s">
        <v>25</v>
      </c>
      <c r="C15" s="12">
        <v>115966.54732775952</v>
      </c>
      <c r="D15" s="12">
        <v>371.65699999999998</v>
      </c>
      <c r="E15" s="12">
        <v>3375</v>
      </c>
    </row>
    <row r="16" spans="1:5" x14ac:dyDescent="0.35">
      <c r="A16" s="10">
        <v>1112</v>
      </c>
      <c r="B16" s="11" t="s">
        <v>26</v>
      </c>
      <c r="C16" s="12">
        <v>102457.61931628639</v>
      </c>
      <c r="D16" s="12">
        <v>1221.297</v>
      </c>
      <c r="E16" s="12">
        <v>3253</v>
      </c>
    </row>
    <row r="17" spans="1:5" x14ac:dyDescent="0.35">
      <c r="A17" s="10">
        <v>1114</v>
      </c>
      <c r="B17" s="11" t="s">
        <v>27</v>
      </c>
      <c r="C17" s="12">
        <v>106806.02767428171</v>
      </c>
      <c r="D17" s="12">
        <v>0.42899999999999999</v>
      </c>
      <c r="E17" s="12">
        <v>2927</v>
      </c>
    </row>
    <row r="18" spans="1:5" x14ac:dyDescent="0.35">
      <c r="A18" s="10">
        <v>1119</v>
      </c>
      <c r="B18" s="11" t="s">
        <v>28</v>
      </c>
      <c r="C18" s="12">
        <v>671289.01800061378</v>
      </c>
      <c r="D18" s="12">
        <v>0</v>
      </c>
      <c r="E18" s="12">
        <v>20108</v>
      </c>
    </row>
    <row r="19" spans="1:5" x14ac:dyDescent="0.35">
      <c r="A19" s="10">
        <v>1120</v>
      </c>
      <c r="B19" s="11" t="s">
        <v>29</v>
      </c>
      <c r="C19" s="12">
        <v>793712.39524777886</v>
      </c>
      <c r="D19" s="12">
        <v>0</v>
      </c>
      <c r="E19" s="12">
        <v>21257</v>
      </c>
    </row>
    <row r="20" spans="1:5" x14ac:dyDescent="0.35">
      <c r="A20" s="10">
        <v>1121</v>
      </c>
      <c r="B20" s="11" t="s">
        <v>30</v>
      </c>
      <c r="C20" s="12">
        <v>804414.50597361254</v>
      </c>
      <c r="D20" s="12">
        <v>0</v>
      </c>
      <c r="E20" s="12">
        <v>20254</v>
      </c>
    </row>
    <row r="21" spans="1:5" x14ac:dyDescent="0.35">
      <c r="A21" s="10">
        <v>1122</v>
      </c>
      <c r="B21" s="11" t="s">
        <v>31</v>
      </c>
      <c r="C21" s="12">
        <v>424775.24362662621</v>
      </c>
      <c r="D21" s="12">
        <v>2885.0250000000001</v>
      </c>
      <c r="E21" s="12">
        <v>12541</v>
      </c>
    </row>
    <row r="22" spans="1:5" x14ac:dyDescent="0.35">
      <c r="A22" s="10">
        <v>1124</v>
      </c>
      <c r="B22" s="11" t="s">
        <v>32</v>
      </c>
      <c r="C22" s="12">
        <v>1448030.8940284816</v>
      </c>
      <c r="D22" s="12">
        <v>0</v>
      </c>
      <c r="E22" s="12">
        <v>29110</v>
      </c>
    </row>
    <row r="23" spans="1:5" x14ac:dyDescent="0.35">
      <c r="A23" s="10">
        <v>1127</v>
      </c>
      <c r="B23" s="11" t="s">
        <v>33</v>
      </c>
      <c r="C23" s="12">
        <v>510816.95150717342</v>
      </c>
      <c r="D23" s="12">
        <v>0</v>
      </c>
      <c r="E23" s="12">
        <v>11921</v>
      </c>
    </row>
    <row r="24" spans="1:5" x14ac:dyDescent="0.35">
      <c r="A24" s="10">
        <v>1130</v>
      </c>
      <c r="B24" s="11" t="s">
        <v>34</v>
      </c>
      <c r="C24" s="12">
        <v>472405.15341438004</v>
      </c>
      <c r="D24" s="12">
        <v>925.66099999999994</v>
      </c>
      <c r="E24" s="12">
        <v>13787</v>
      </c>
    </row>
    <row r="25" spans="1:5" x14ac:dyDescent="0.35">
      <c r="A25" s="10">
        <v>1133</v>
      </c>
      <c r="B25" s="11" t="s">
        <v>35</v>
      </c>
      <c r="C25" s="12">
        <v>101095.55386717926</v>
      </c>
      <c r="D25" s="12">
        <v>22266.276999999998</v>
      </c>
      <c r="E25" s="12">
        <v>2673</v>
      </c>
    </row>
    <row r="26" spans="1:5" x14ac:dyDescent="0.35">
      <c r="A26" s="10">
        <v>1134</v>
      </c>
      <c r="B26" s="11" t="s">
        <v>36</v>
      </c>
      <c r="C26" s="12">
        <v>141047.27072457114</v>
      </c>
      <c r="D26" s="12">
        <v>52112.5</v>
      </c>
      <c r="E26" s="12">
        <v>3938</v>
      </c>
    </row>
    <row r="27" spans="1:5" x14ac:dyDescent="0.35">
      <c r="A27" s="10">
        <v>1135</v>
      </c>
      <c r="B27" s="11" t="s">
        <v>37</v>
      </c>
      <c r="C27" s="12">
        <v>157886.4774908041</v>
      </c>
      <c r="D27" s="12">
        <v>17997.309000000001</v>
      </c>
      <c r="E27" s="12">
        <v>4547</v>
      </c>
    </row>
    <row r="28" spans="1:5" x14ac:dyDescent="0.35">
      <c r="A28" s="10">
        <v>1144</v>
      </c>
      <c r="B28" s="11" t="s">
        <v>38</v>
      </c>
      <c r="C28" s="12">
        <v>21752.576850686044</v>
      </c>
      <c r="D28" s="12">
        <v>0</v>
      </c>
      <c r="E28" s="12">
        <v>560</v>
      </c>
    </row>
    <row r="29" spans="1:5" x14ac:dyDescent="0.35">
      <c r="A29" s="10">
        <v>1145</v>
      </c>
      <c r="B29" s="11" t="s">
        <v>39</v>
      </c>
      <c r="C29" s="12">
        <v>35352.889023142256</v>
      </c>
      <c r="D29" s="12">
        <v>0</v>
      </c>
      <c r="E29" s="12">
        <v>898</v>
      </c>
    </row>
    <row r="30" spans="1:5" x14ac:dyDescent="0.35">
      <c r="A30" s="10">
        <v>1146</v>
      </c>
      <c r="B30" s="11" t="s">
        <v>40</v>
      </c>
      <c r="C30" s="12">
        <v>414086.01662603219</v>
      </c>
      <c r="D30" s="12">
        <v>0</v>
      </c>
      <c r="E30" s="12">
        <v>11673</v>
      </c>
    </row>
    <row r="31" spans="1:5" x14ac:dyDescent="0.35">
      <c r="A31" s="10">
        <v>1149</v>
      </c>
      <c r="B31" s="11" t="s">
        <v>41</v>
      </c>
      <c r="C31" s="12">
        <v>1522764.3975768134</v>
      </c>
      <c r="D31" s="12">
        <v>0</v>
      </c>
      <c r="E31" s="12">
        <v>43636</v>
      </c>
    </row>
    <row r="32" spans="1:5" x14ac:dyDescent="0.35">
      <c r="A32" s="10">
        <v>1151</v>
      </c>
      <c r="B32" s="11" t="s">
        <v>42</v>
      </c>
      <c r="C32" s="12">
        <v>8951.5489113545227</v>
      </c>
      <c r="D32" s="12">
        <v>0</v>
      </c>
      <c r="E32" s="12">
        <v>220</v>
      </c>
    </row>
    <row r="33" spans="1:8" x14ac:dyDescent="0.35">
      <c r="A33" s="10">
        <v>1160</v>
      </c>
      <c r="B33" s="11" t="s">
        <v>43</v>
      </c>
      <c r="C33" s="12">
        <v>369422.54622176784</v>
      </c>
      <c r="D33" s="12">
        <v>0</v>
      </c>
      <c r="E33" s="12">
        <v>9047</v>
      </c>
    </row>
    <row r="34" spans="1:8" x14ac:dyDescent="0.35">
      <c r="A34" s="10">
        <v>1505</v>
      </c>
      <c r="B34" s="11" t="s">
        <v>44</v>
      </c>
      <c r="C34" s="12">
        <v>865590.56524483126</v>
      </c>
      <c r="D34" s="12">
        <v>0</v>
      </c>
      <c r="E34" s="12">
        <v>24567</v>
      </c>
    </row>
    <row r="35" spans="1:8" x14ac:dyDescent="0.35">
      <c r="A35" s="10">
        <v>1506</v>
      </c>
      <c r="B35" s="11" t="s">
        <v>45</v>
      </c>
      <c r="C35" s="12">
        <v>1261323.9734285991</v>
      </c>
      <c r="D35" s="12">
        <v>12764.972</v>
      </c>
      <c r="E35" s="12">
        <v>33194</v>
      </c>
    </row>
    <row r="36" spans="1:8" x14ac:dyDescent="0.35">
      <c r="A36" s="10">
        <v>1507</v>
      </c>
      <c r="B36" s="11" t="s">
        <v>46</v>
      </c>
      <c r="C36" s="12">
        <v>2562586.5964619056</v>
      </c>
      <c r="D36" s="12">
        <v>0</v>
      </c>
      <c r="E36" s="12">
        <v>68477</v>
      </c>
      <c r="G36" s="5"/>
      <c r="H36" s="5"/>
    </row>
    <row r="37" spans="1:8" x14ac:dyDescent="0.35">
      <c r="A37" s="10">
        <v>1511</v>
      </c>
      <c r="B37" s="11" t="s">
        <v>47</v>
      </c>
      <c r="C37" s="12">
        <v>111688.13854898096</v>
      </c>
      <c r="D37" s="12">
        <v>412.91800000000001</v>
      </c>
      <c r="E37" s="12">
        <v>3031</v>
      </c>
    </row>
    <row r="38" spans="1:8" x14ac:dyDescent="0.35">
      <c r="A38" s="14">
        <v>1514</v>
      </c>
      <c r="B38" s="15" t="s">
        <v>48</v>
      </c>
      <c r="C38" s="12">
        <v>103010.55541187787</v>
      </c>
      <c r="D38" s="12">
        <v>0</v>
      </c>
      <c r="E38" s="12">
        <v>2456</v>
      </c>
    </row>
    <row r="39" spans="1:8" x14ac:dyDescent="0.35">
      <c r="A39" s="10">
        <v>1515</v>
      </c>
      <c r="B39" s="11" t="s">
        <v>49</v>
      </c>
      <c r="C39" s="12">
        <v>308695.27280869125</v>
      </c>
      <c r="D39" s="12">
        <v>0</v>
      </c>
      <c r="E39" s="12">
        <v>9012</v>
      </c>
    </row>
    <row r="40" spans="1:8" x14ac:dyDescent="0.35">
      <c r="A40" s="10">
        <v>1516</v>
      </c>
      <c r="B40" s="11" t="s">
        <v>50</v>
      </c>
      <c r="C40" s="12">
        <v>327895.90534841816</v>
      </c>
      <c r="D40" s="12">
        <v>0</v>
      </c>
      <c r="E40" s="12">
        <v>8951</v>
      </c>
    </row>
    <row r="41" spans="1:8" x14ac:dyDescent="0.35">
      <c r="A41" s="10">
        <v>1517</v>
      </c>
      <c r="B41" s="11" t="s">
        <v>51</v>
      </c>
      <c r="C41" s="12">
        <v>165704.24188132855</v>
      </c>
      <c r="D41" s="12">
        <v>0</v>
      </c>
      <c r="E41" s="12">
        <v>5393</v>
      </c>
    </row>
    <row r="42" spans="1:8" x14ac:dyDescent="0.35">
      <c r="A42" s="10">
        <v>1520</v>
      </c>
      <c r="B42" s="11" t="s">
        <v>52</v>
      </c>
      <c r="C42" s="12">
        <v>359565.77317357657</v>
      </c>
      <c r="D42" s="12">
        <v>0</v>
      </c>
      <c r="E42" s="12">
        <v>10993</v>
      </c>
    </row>
    <row r="43" spans="1:8" x14ac:dyDescent="0.35">
      <c r="A43" s="10">
        <v>1525</v>
      </c>
      <c r="B43" s="11" t="s">
        <v>53</v>
      </c>
      <c r="C43" s="12">
        <v>149095.94093237832</v>
      </c>
      <c r="D43" s="12">
        <v>88.429000000000002</v>
      </c>
      <c r="E43" s="12">
        <v>4379</v>
      </c>
    </row>
    <row r="44" spans="1:8" x14ac:dyDescent="0.35">
      <c r="A44" s="10">
        <v>1528</v>
      </c>
      <c r="B44" s="11" t="s">
        <v>54</v>
      </c>
      <c r="C44" s="12">
        <v>242385.25145795685</v>
      </c>
      <c r="D44" s="12">
        <v>0</v>
      </c>
      <c r="E44" s="12">
        <v>7635</v>
      </c>
    </row>
    <row r="45" spans="1:8" x14ac:dyDescent="0.35">
      <c r="A45" s="10">
        <v>1531</v>
      </c>
      <c r="B45" s="11" t="s">
        <v>55</v>
      </c>
      <c r="C45" s="12">
        <v>313344.22120796802</v>
      </c>
      <c r="D45" s="12">
        <v>0</v>
      </c>
      <c r="E45" s="12">
        <v>9833</v>
      </c>
    </row>
    <row r="46" spans="1:8" x14ac:dyDescent="0.35">
      <c r="A46" s="10">
        <v>1532</v>
      </c>
      <c r="B46" s="11" t="s">
        <v>56</v>
      </c>
      <c r="C46" s="12">
        <v>312075.93085878476</v>
      </c>
      <c r="D46" s="12">
        <v>0</v>
      </c>
      <c r="E46" s="12">
        <v>8813</v>
      </c>
    </row>
    <row r="47" spans="1:8" x14ac:dyDescent="0.35">
      <c r="A47" s="10">
        <v>1535</v>
      </c>
      <c r="B47" s="11" t="s">
        <v>57</v>
      </c>
      <c r="C47" s="12">
        <v>254018.14555588737</v>
      </c>
      <c r="D47" s="12">
        <v>0</v>
      </c>
      <c r="E47" s="12">
        <v>7181</v>
      </c>
    </row>
    <row r="48" spans="1:8" x14ac:dyDescent="0.35">
      <c r="A48" s="10">
        <v>1539</v>
      </c>
      <c r="B48" s="11" t="s">
        <v>58</v>
      </c>
      <c r="C48" s="12">
        <v>260710.98927932739</v>
      </c>
      <c r="D48" s="12">
        <v>3888.951</v>
      </c>
      <c r="E48" s="12">
        <v>7318</v>
      </c>
    </row>
    <row r="49" spans="1:6" x14ac:dyDescent="0.35">
      <c r="A49" s="10">
        <v>1547</v>
      </c>
      <c r="B49" s="11" t="s">
        <v>59</v>
      </c>
      <c r="C49" s="12">
        <v>133295.58103666079</v>
      </c>
      <c r="D49" s="12">
        <v>0</v>
      </c>
      <c r="E49" s="12">
        <v>3741</v>
      </c>
    </row>
    <row r="50" spans="1:6" x14ac:dyDescent="0.35">
      <c r="A50" s="10">
        <v>1554</v>
      </c>
      <c r="B50" s="11" t="s">
        <v>60</v>
      </c>
      <c r="C50" s="12">
        <v>210671.51008184697</v>
      </c>
      <c r="D50" s="12">
        <v>0</v>
      </c>
      <c r="E50" s="12">
        <v>6071</v>
      </c>
    </row>
    <row r="51" spans="1:6" x14ac:dyDescent="0.35">
      <c r="A51" s="10">
        <v>1557</v>
      </c>
      <c r="B51" s="11" t="s">
        <v>61</v>
      </c>
      <c r="C51" s="12">
        <v>81863.647987409917</v>
      </c>
      <c r="D51" s="12">
        <v>0</v>
      </c>
      <c r="E51" s="12">
        <v>2732</v>
      </c>
    </row>
    <row r="52" spans="1:6" x14ac:dyDescent="0.35">
      <c r="A52" s="10">
        <v>1560</v>
      </c>
      <c r="B52" s="11" t="s">
        <v>62</v>
      </c>
      <c r="C52" s="12">
        <v>100384.17354130361</v>
      </c>
      <c r="D52" s="12">
        <v>0</v>
      </c>
      <c r="E52" s="12">
        <v>3095</v>
      </c>
    </row>
    <row r="53" spans="1:6" x14ac:dyDescent="0.35">
      <c r="A53" s="10">
        <v>1563</v>
      </c>
      <c r="B53" s="11" t="s">
        <v>63</v>
      </c>
      <c r="C53" s="12">
        <v>268773.87820341036</v>
      </c>
      <c r="D53" s="12">
        <v>15514.224</v>
      </c>
      <c r="E53" s="12">
        <v>7226</v>
      </c>
    </row>
    <row r="54" spans="1:6" x14ac:dyDescent="0.35">
      <c r="A54" s="10">
        <v>1566</v>
      </c>
      <c r="B54" s="11" t="s">
        <v>64</v>
      </c>
      <c r="C54" s="12">
        <v>187645.60589764244</v>
      </c>
      <c r="D54" s="12">
        <v>7524.7920000000004</v>
      </c>
      <c r="E54" s="12">
        <v>5948</v>
      </c>
    </row>
    <row r="55" spans="1:6" x14ac:dyDescent="0.35">
      <c r="A55" s="10">
        <v>1573</v>
      </c>
      <c r="B55" s="11" t="s">
        <v>65</v>
      </c>
      <c r="C55" s="12">
        <v>76052.082291757906</v>
      </c>
      <c r="D55" s="12">
        <v>0</v>
      </c>
      <c r="E55" s="12">
        <v>2178</v>
      </c>
    </row>
    <row r="56" spans="1:6" x14ac:dyDescent="0.35">
      <c r="A56" s="10">
        <v>1576</v>
      </c>
      <c r="B56" s="11" t="s">
        <v>66</v>
      </c>
      <c r="C56" s="12">
        <v>123766.22378846047</v>
      </c>
      <c r="D56" s="12">
        <v>0</v>
      </c>
      <c r="E56" s="12">
        <v>3419</v>
      </c>
    </row>
    <row r="57" spans="1:6" x14ac:dyDescent="0.35">
      <c r="A57" s="10">
        <v>1577</v>
      </c>
      <c r="B57" s="11" t="s">
        <v>67</v>
      </c>
      <c r="C57" s="12">
        <v>350355.63497509039</v>
      </c>
      <c r="D57" s="12">
        <v>4178.5590000000002</v>
      </c>
      <c r="E57" s="12">
        <v>11210</v>
      </c>
    </row>
    <row r="58" spans="1:6" x14ac:dyDescent="0.35">
      <c r="A58" s="10">
        <v>1578</v>
      </c>
      <c r="B58" s="11" t="s">
        <v>68</v>
      </c>
      <c r="C58" s="12">
        <v>90234.651310104164</v>
      </c>
      <c r="D58" s="12">
        <v>10128.723</v>
      </c>
      <c r="E58" s="12">
        <v>2531</v>
      </c>
    </row>
    <row r="59" spans="1:6" x14ac:dyDescent="0.35">
      <c r="A59" s="10">
        <v>1579</v>
      </c>
      <c r="B59" s="11" t="s">
        <v>69</v>
      </c>
      <c r="C59" s="12">
        <v>454936.90623743413</v>
      </c>
      <c r="D59" s="12">
        <v>0</v>
      </c>
      <c r="E59" s="12">
        <v>13570</v>
      </c>
    </row>
    <row r="60" spans="1:6" x14ac:dyDescent="0.35">
      <c r="A60" s="10">
        <v>1804</v>
      </c>
      <c r="B60" s="11" t="s">
        <v>70</v>
      </c>
      <c r="C60" s="12">
        <v>2053280.5298526532</v>
      </c>
      <c r="D60" s="12">
        <v>1499.52</v>
      </c>
      <c r="E60" s="12">
        <v>54191</v>
      </c>
      <c r="F60" s="5"/>
    </row>
    <row r="61" spans="1:6" x14ac:dyDescent="0.35">
      <c r="A61" s="10">
        <v>1806</v>
      </c>
      <c r="B61" s="11" t="s">
        <v>71</v>
      </c>
      <c r="C61" s="12">
        <v>759601.7445675832</v>
      </c>
      <c r="D61" s="12">
        <v>22102.134999999998</v>
      </c>
      <c r="E61" s="12">
        <v>21699</v>
      </c>
    </row>
    <row r="62" spans="1:6" x14ac:dyDescent="0.35">
      <c r="A62" s="10">
        <v>1811</v>
      </c>
      <c r="B62" s="11" t="s">
        <v>72</v>
      </c>
      <c r="C62" s="12">
        <v>39865.63202696095</v>
      </c>
      <c r="D62" s="12">
        <v>6153.2790000000005</v>
      </c>
      <c r="E62" s="12">
        <v>1406</v>
      </c>
    </row>
    <row r="63" spans="1:6" x14ac:dyDescent="0.35">
      <c r="A63" s="10">
        <v>1812</v>
      </c>
      <c r="B63" s="11" t="s">
        <v>73</v>
      </c>
      <c r="C63" s="12">
        <v>65959.536683199636</v>
      </c>
      <c r="D63" s="12">
        <v>0</v>
      </c>
      <c r="E63" s="12">
        <v>1987</v>
      </c>
    </row>
    <row r="64" spans="1:6" x14ac:dyDescent="0.35">
      <c r="A64" s="10">
        <v>1813</v>
      </c>
      <c r="B64" s="11" t="s">
        <v>74</v>
      </c>
      <c r="C64" s="12">
        <v>299939.2355187108</v>
      </c>
      <c r="D64" s="12">
        <v>316.976</v>
      </c>
      <c r="E64" s="12">
        <v>7906</v>
      </c>
    </row>
    <row r="65" spans="1:5" x14ac:dyDescent="0.35">
      <c r="A65" s="10">
        <v>1815</v>
      </c>
      <c r="B65" s="11" t="s">
        <v>75</v>
      </c>
      <c r="C65" s="12">
        <v>43919.840355026972</v>
      </c>
      <c r="D65" s="12">
        <v>0</v>
      </c>
      <c r="E65" s="12">
        <v>1224</v>
      </c>
    </row>
    <row r="66" spans="1:5" x14ac:dyDescent="0.35">
      <c r="A66" s="10">
        <v>1816</v>
      </c>
      <c r="B66" s="11" t="s">
        <v>76</v>
      </c>
      <c r="C66" s="12">
        <v>17678.208595757009</v>
      </c>
      <c r="D66" s="12">
        <v>0</v>
      </c>
      <c r="E66" s="12">
        <v>501</v>
      </c>
    </row>
    <row r="67" spans="1:5" x14ac:dyDescent="0.35">
      <c r="A67" s="10">
        <v>1818</v>
      </c>
      <c r="B67" s="11" t="s">
        <v>49</v>
      </c>
      <c r="C67" s="12">
        <v>61468.709676334205</v>
      </c>
      <c r="D67" s="12">
        <v>0</v>
      </c>
      <c r="E67" s="12">
        <v>1894</v>
      </c>
    </row>
    <row r="68" spans="1:5" x14ac:dyDescent="0.35">
      <c r="A68" s="10">
        <v>1820</v>
      </c>
      <c r="B68" s="11" t="s">
        <v>77</v>
      </c>
      <c r="C68" s="12">
        <v>250468.95364248578</v>
      </c>
      <c r="D68" s="12">
        <v>0</v>
      </c>
      <c r="E68" s="12">
        <v>7495</v>
      </c>
    </row>
    <row r="69" spans="1:5" x14ac:dyDescent="0.35">
      <c r="A69" s="10">
        <v>1822</v>
      </c>
      <c r="B69" s="11" t="s">
        <v>78</v>
      </c>
      <c r="C69" s="12">
        <v>73233.06365899292</v>
      </c>
      <c r="D69" s="12">
        <v>0</v>
      </c>
      <c r="E69" s="12">
        <v>2402</v>
      </c>
    </row>
    <row r="70" spans="1:5" x14ac:dyDescent="0.35">
      <c r="A70" s="10">
        <v>1824</v>
      </c>
      <c r="B70" s="11" t="s">
        <v>79</v>
      </c>
      <c r="C70" s="12">
        <v>456496.33417474729</v>
      </c>
      <c r="D70" s="12">
        <v>3262.5889999999999</v>
      </c>
      <c r="E70" s="12">
        <v>13527</v>
      </c>
    </row>
    <row r="71" spans="1:5" x14ac:dyDescent="0.35">
      <c r="A71" s="10">
        <v>1825</v>
      </c>
      <c r="B71" s="11" t="s">
        <v>80</v>
      </c>
      <c r="C71" s="12">
        <v>42809.793379136165</v>
      </c>
      <c r="D71" s="12">
        <v>2695.7809999999999</v>
      </c>
      <c r="E71" s="12">
        <v>1491</v>
      </c>
    </row>
    <row r="72" spans="1:5" x14ac:dyDescent="0.35">
      <c r="A72" s="10">
        <v>1826</v>
      </c>
      <c r="B72" s="11" t="s">
        <v>81</v>
      </c>
      <c r="C72" s="12">
        <v>34617.214917532991</v>
      </c>
      <c r="D72" s="12">
        <v>2952.0590000000002</v>
      </c>
      <c r="E72" s="12">
        <v>1306</v>
      </c>
    </row>
    <row r="73" spans="1:5" x14ac:dyDescent="0.35">
      <c r="A73" s="10">
        <v>1827</v>
      </c>
      <c r="B73" s="11" t="s">
        <v>82</v>
      </c>
      <c r="C73" s="12">
        <v>46448.519796950801</v>
      </c>
      <c r="D73" s="12">
        <v>0</v>
      </c>
      <c r="E73" s="12">
        <v>1467</v>
      </c>
    </row>
    <row r="74" spans="1:5" x14ac:dyDescent="0.35">
      <c r="A74" s="10">
        <v>1828</v>
      </c>
      <c r="B74" s="11" t="s">
        <v>83</v>
      </c>
      <c r="C74" s="12">
        <v>55912.594159714565</v>
      </c>
      <c r="D74" s="12">
        <v>0</v>
      </c>
      <c r="E74" s="12">
        <v>1905</v>
      </c>
    </row>
    <row r="75" spans="1:5" x14ac:dyDescent="0.35">
      <c r="A75" s="10">
        <v>1832</v>
      </c>
      <c r="B75" s="11" t="s">
        <v>84</v>
      </c>
      <c r="C75" s="12">
        <v>131258.48734455035</v>
      </c>
      <c r="D75" s="12">
        <v>35475.836000000003</v>
      </c>
      <c r="E75" s="12">
        <v>4540</v>
      </c>
    </row>
    <row r="76" spans="1:5" x14ac:dyDescent="0.35">
      <c r="A76" s="10">
        <v>1833</v>
      </c>
      <c r="B76" s="11" t="s">
        <v>85</v>
      </c>
      <c r="C76" s="12">
        <v>884388.56298560277</v>
      </c>
      <c r="D76" s="12">
        <v>30109.584999999999</v>
      </c>
      <c r="E76" s="12">
        <v>26098</v>
      </c>
    </row>
    <row r="77" spans="1:5" x14ac:dyDescent="0.35">
      <c r="A77" s="10">
        <v>1834</v>
      </c>
      <c r="B77" s="11" t="s">
        <v>86</v>
      </c>
      <c r="C77" s="12">
        <v>70973.439336258001</v>
      </c>
      <c r="D77" s="12">
        <v>2.8159999999999998</v>
      </c>
      <c r="E77" s="12">
        <v>1926</v>
      </c>
    </row>
    <row r="78" spans="1:5" x14ac:dyDescent="0.35">
      <c r="A78" s="10">
        <v>1835</v>
      </c>
      <c r="B78" s="11" t="s">
        <v>87</v>
      </c>
      <c r="C78" s="12">
        <v>15356.290958618958</v>
      </c>
      <c r="D78" s="12">
        <v>0</v>
      </c>
      <c r="E78" s="12">
        <v>467</v>
      </c>
    </row>
    <row r="79" spans="1:5" x14ac:dyDescent="0.35">
      <c r="A79" s="10">
        <v>1836</v>
      </c>
      <c r="B79" s="11" t="s">
        <v>88</v>
      </c>
      <c r="C79" s="12">
        <v>36839.916952697371</v>
      </c>
      <c r="D79" s="12">
        <v>349.096</v>
      </c>
      <c r="E79" s="12">
        <v>1146</v>
      </c>
    </row>
    <row r="80" spans="1:5" x14ac:dyDescent="0.35">
      <c r="A80" s="10">
        <v>1837</v>
      </c>
      <c r="B80" s="11" t="s">
        <v>89</v>
      </c>
      <c r="C80" s="12">
        <v>210866.34705799809</v>
      </c>
      <c r="D80" s="12">
        <v>22309.583999999999</v>
      </c>
      <c r="E80" s="12">
        <v>6159</v>
      </c>
    </row>
    <row r="81" spans="1:5" x14ac:dyDescent="0.35">
      <c r="A81" s="10">
        <v>1838</v>
      </c>
      <c r="B81" s="11" t="s">
        <v>90</v>
      </c>
      <c r="C81" s="12">
        <v>64455.178963028637</v>
      </c>
      <c r="D81" s="12">
        <v>3571.931</v>
      </c>
      <c r="E81" s="12">
        <v>2005</v>
      </c>
    </row>
    <row r="82" spans="1:5" x14ac:dyDescent="0.35">
      <c r="A82" s="10">
        <v>1839</v>
      </c>
      <c r="B82" s="11" t="s">
        <v>91</v>
      </c>
      <c r="C82" s="12">
        <v>26517.7700556319</v>
      </c>
      <c r="D82" s="12">
        <v>7253.7849999999999</v>
      </c>
      <c r="E82" s="12">
        <v>1076</v>
      </c>
    </row>
    <row r="83" spans="1:5" x14ac:dyDescent="0.35">
      <c r="A83" s="10">
        <v>1840</v>
      </c>
      <c r="B83" s="11" t="s">
        <v>92</v>
      </c>
      <c r="C83" s="12">
        <v>145646.82198019169</v>
      </c>
      <c r="D83" s="12">
        <v>668.67899999999997</v>
      </c>
      <c r="E83" s="12">
        <v>4934</v>
      </c>
    </row>
    <row r="84" spans="1:5" x14ac:dyDescent="0.35">
      <c r="A84" s="10">
        <v>1841</v>
      </c>
      <c r="B84" s="11" t="s">
        <v>93</v>
      </c>
      <c r="C84" s="12">
        <v>325316.24135085696</v>
      </c>
      <c r="D84" s="12">
        <v>12992.155000000001</v>
      </c>
      <c r="E84" s="12">
        <v>9856</v>
      </c>
    </row>
    <row r="85" spans="1:5" x14ac:dyDescent="0.35">
      <c r="A85" s="10">
        <v>1845</v>
      </c>
      <c r="B85" s="11" t="s">
        <v>94</v>
      </c>
      <c r="C85" s="12">
        <v>53590.568008740855</v>
      </c>
      <c r="D85" s="12">
        <v>16312.681</v>
      </c>
      <c r="E85" s="12">
        <v>1875</v>
      </c>
    </row>
    <row r="86" spans="1:5" x14ac:dyDescent="0.35">
      <c r="A86" s="10">
        <v>1848</v>
      </c>
      <c r="B86" s="11" t="s">
        <v>95</v>
      </c>
      <c r="C86" s="12">
        <v>98968.12540390114</v>
      </c>
      <c r="D86" s="12">
        <v>0</v>
      </c>
      <c r="E86" s="12">
        <v>2719</v>
      </c>
    </row>
    <row r="87" spans="1:5" x14ac:dyDescent="0.35">
      <c r="A87" s="10">
        <v>1851</v>
      </c>
      <c r="B87" s="11" t="s">
        <v>96</v>
      </c>
      <c r="C87" s="12">
        <v>63873.718490550156</v>
      </c>
      <c r="D87" s="12">
        <v>0</v>
      </c>
      <c r="E87" s="12">
        <v>2105</v>
      </c>
    </row>
    <row r="88" spans="1:5" x14ac:dyDescent="0.35">
      <c r="A88" s="10">
        <v>1853</v>
      </c>
      <c r="B88" s="11" t="s">
        <v>97</v>
      </c>
      <c r="C88" s="12">
        <v>54374.340250551242</v>
      </c>
      <c r="D88" s="12">
        <v>797.67600000000004</v>
      </c>
      <c r="E88" s="12">
        <v>1362</v>
      </c>
    </row>
    <row r="89" spans="1:5" x14ac:dyDescent="0.35">
      <c r="A89" s="10">
        <v>1856</v>
      </c>
      <c r="B89" s="11" t="s">
        <v>98</v>
      </c>
      <c r="C89" s="12">
        <v>18967.438136435547</v>
      </c>
      <c r="D89" s="12">
        <v>0</v>
      </c>
      <c r="E89" s="12">
        <v>462</v>
      </c>
    </row>
    <row r="90" spans="1:5" x14ac:dyDescent="0.35">
      <c r="A90" s="10">
        <v>1857</v>
      </c>
      <c r="B90" s="11" t="s">
        <v>99</v>
      </c>
      <c r="C90" s="12">
        <v>27233.903744147323</v>
      </c>
      <c r="D90" s="12">
        <v>0</v>
      </c>
      <c r="E90" s="12">
        <v>694</v>
      </c>
    </row>
    <row r="91" spans="1:5" x14ac:dyDescent="0.35">
      <c r="A91" s="10">
        <v>1859</v>
      </c>
      <c r="B91" s="11" t="s">
        <v>100</v>
      </c>
      <c r="C91" s="12">
        <v>48344.569294797977</v>
      </c>
      <c r="D91" s="12">
        <v>0</v>
      </c>
      <c r="E91" s="12">
        <v>1268</v>
      </c>
    </row>
    <row r="92" spans="1:5" x14ac:dyDescent="0.35">
      <c r="A92" s="10">
        <v>1860</v>
      </c>
      <c r="B92" s="11" t="s">
        <v>101</v>
      </c>
      <c r="C92" s="12">
        <v>407297.11948186421</v>
      </c>
      <c r="D92" s="12">
        <v>0</v>
      </c>
      <c r="E92" s="12">
        <v>11793</v>
      </c>
    </row>
    <row r="93" spans="1:5" x14ac:dyDescent="0.35">
      <c r="A93" s="10">
        <v>1865</v>
      </c>
      <c r="B93" s="11" t="s">
        <v>102</v>
      </c>
      <c r="C93" s="12">
        <v>346667.07760469313</v>
      </c>
      <c r="D93" s="12">
        <v>0</v>
      </c>
      <c r="E93" s="12">
        <v>9963</v>
      </c>
    </row>
    <row r="94" spans="1:5" x14ac:dyDescent="0.35">
      <c r="A94" s="10">
        <v>1866</v>
      </c>
      <c r="B94" s="11" t="s">
        <v>103</v>
      </c>
      <c r="C94" s="12">
        <v>318540.56725060946</v>
      </c>
      <c r="D94" s="12">
        <v>0</v>
      </c>
      <c r="E94" s="12">
        <v>8386</v>
      </c>
    </row>
    <row r="95" spans="1:5" x14ac:dyDescent="0.35">
      <c r="A95" s="14">
        <v>1867</v>
      </c>
      <c r="B95" s="15" t="s">
        <v>104</v>
      </c>
      <c r="C95" s="12">
        <v>73680.105355575113</v>
      </c>
      <c r="D95" s="12">
        <v>0</v>
      </c>
      <c r="E95" s="12">
        <v>2641</v>
      </c>
    </row>
    <row r="96" spans="1:5" x14ac:dyDescent="0.35">
      <c r="A96" s="10">
        <v>1868</v>
      </c>
      <c r="B96" s="11" t="s">
        <v>105</v>
      </c>
      <c r="C96" s="12">
        <v>163444.67374029581</v>
      </c>
      <c r="D96" s="12">
        <v>0</v>
      </c>
      <c r="E96" s="12">
        <v>4627</v>
      </c>
    </row>
    <row r="97" spans="1:5" x14ac:dyDescent="0.35">
      <c r="A97" s="10">
        <v>1870</v>
      </c>
      <c r="B97" s="11" t="s">
        <v>106</v>
      </c>
      <c r="C97" s="12">
        <v>368675.84649202396</v>
      </c>
      <c r="D97" s="12">
        <v>0</v>
      </c>
      <c r="E97" s="12">
        <v>10779</v>
      </c>
    </row>
    <row r="98" spans="1:5" x14ac:dyDescent="0.35">
      <c r="A98" s="10">
        <v>1871</v>
      </c>
      <c r="B98" s="11" t="s">
        <v>107</v>
      </c>
      <c r="C98" s="12">
        <v>169606.25534979624</v>
      </c>
      <c r="D98" s="12">
        <v>0</v>
      </c>
      <c r="E98" s="12">
        <v>4593</v>
      </c>
    </row>
    <row r="99" spans="1:5" x14ac:dyDescent="0.35">
      <c r="A99" s="10">
        <v>1874</v>
      </c>
      <c r="B99" s="11" t="s">
        <v>108</v>
      </c>
      <c r="C99" s="12">
        <v>39520.469435329876</v>
      </c>
      <c r="D99" s="12">
        <v>0</v>
      </c>
      <c r="E99" s="12">
        <v>966</v>
      </c>
    </row>
    <row r="100" spans="1:5" x14ac:dyDescent="0.35">
      <c r="A100" s="10">
        <v>1875</v>
      </c>
      <c r="B100" s="11" t="s">
        <v>109</v>
      </c>
      <c r="C100" s="12">
        <v>92837.95745155745</v>
      </c>
      <c r="D100" s="12">
        <v>7885.8010000000004</v>
      </c>
      <c r="E100" s="12">
        <v>2817</v>
      </c>
    </row>
    <row r="101" spans="1:5" x14ac:dyDescent="0.35">
      <c r="A101" s="10">
        <v>3101</v>
      </c>
      <c r="B101" s="11" t="s">
        <v>110</v>
      </c>
      <c r="C101" s="12">
        <v>1000184.7951162298</v>
      </c>
      <c r="D101" s="12">
        <v>925.25400000000002</v>
      </c>
      <c r="E101" s="12">
        <v>32061</v>
      </c>
    </row>
    <row r="102" spans="1:5" x14ac:dyDescent="0.35">
      <c r="A102" s="10">
        <v>3103</v>
      </c>
      <c r="B102" s="11" t="s">
        <v>111</v>
      </c>
      <c r="C102" s="12">
        <v>1834070.6981471181</v>
      </c>
      <c r="D102" s="12">
        <v>0</v>
      </c>
      <c r="E102" s="12">
        <v>52533</v>
      </c>
    </row>
    <row r="103" spans="1:5" x14ac:dyDescent="0.35">
      <c r="A103" s="10">
        <v>3105</v>
      </c>
      <c r="B103" s="11" t="s">
        <v>112</v>
      </c>
      <c r="C103" s="12">
        <v>1848006.169826919</v>
      </c>
      <c r="D103" s="12">
        <v>8497.9619999999995</v>
      </c>
      <c r="E103" s="12">
        <v>60275</v>
      </c>
    </row>
    <row r="104" spans="1:5" x14ac:dyDescent="0.35">
      <c r="A104" s="10">
        <v>3107</v>
      </c>
      <c r="B104" s="11" t="s">
        <v>113</v>
      </c>
      <c r="C104" s="12">
        <v>2838187.9873614749</v>
      </c>
      <c r="D104" s="12">
        <v>0</v>
      </c>
      <c r="E104" s="12">
        <v>85804</v>
      </c>
    </row>
    <row r="105" spans="1:5" x14ac:dyDescent="0.35">
      <c r="A105" s="10">
        <v>3110</v>
      </c>
      <c r="B105" s="11" t="s">
        <v>117</v>
      </c>
      <c r="C105" s="12">
        <v>199471.3190917249</v>
      </c>
      <c r="D105" s="12">
        <v>0</v>
      </c>
      <c r="E105" s="12">
        <v>4900</v>
      </c>
    </row>
    <row r="106" spans="1:5" x14ac:dyDescent="0.35">
      <c r="A106" s="10">
        <v>3112</v>
      </c>
      <c r="B106" s="11" t="s">
        <v>123</v>
      </c>
      <c r="C106" s="12">
        <v>262912.73519880482</v>
      </c>
      <c r="D106" s="12">
        <v>0</v>
      </c>
      <c r="E106" s="12">
        <v>8034</v>
      </c>
    </row>
    <row r="107" spans="1:5" x14ac:dyDescent="0.35">
      <c r="A107" s="10">
        <v>3114</v>
      </c>
      <c r="B107" s="11" t="s">
        <v>124</v>
      </c>
      <c r="C107" s="12">
        <v>209343.5262000981</v>
      </c>
      <c r="D107" s="12">
        <v>528.19799999999998</v>
      </c>
      <c r="E107" s="12">
        <v>6340</v>
      </c>
    </row>
    <row r="108" spans="1:5" x14ac:dyDescent="0.35">
      <c r="A108" s="10">
        <v>3116</v>
      </c>
      <c r="B108" s="11" t="s">
        <v>121</v>
      </c>
      <c r="C108" s="12">
        <v>127974.18334541381</v>
      </c>
      <c r="D108" s="12">
        <v>2938.5729999999999</v>
      </c>
      <c r="E108" s="12">
        <v>3975</v>
      </c>
    </row>
    <row r="109" spans="1:5" x14ac:dyDescent="0.35">
      <c r="A109" s="10">
        <v>3118</v>
      </c>
      <c r="B109" s="11" t="s">
        <v>120</v>
      </c>
      <c r="C109" s="12">
        <v>1586675.9316233222</v>
      </c>
      <c r="D109" s="12">
        <v>33921.118000000002</v>
      </c>
      <c r="E109" s="12">
        <v>47514</v>
      </c>
    </row>
    <row r="110" spans="1:5" x14ac:dyDescent="0.35">
      <c r="A110" s="10">
        <v>3120</v>
      </c>
      <c r="B110" s="11" t="s">
        <v>122</v>
      </c>
      <c r="C110" s="12">
        <v>278241.34194798669</v>
      </c>
      <c r="D110" s="12">
        <v>0</v>
      </c>
      <c r="E110" s="12">
        <v>8523</v>
      </c>
    </row>
    <row r="111" spans="1:5" x14ac:dyDescent="0.35">
      <c r="A111" s="10">
        <v>3122</v>
      </c>
      <c r="B111" s="11" t="s">
        <v>119</v>
      </c>
      <c r="C111" s="12">
        <v>121885.34995286768</v>
      </c>
      <c r="D111" s="12">
        <v>0</v>
      </c>
      <c r="E111" s="12">
        <v>3694</v>
      </c>
    </row>
    <row r="112" spans="1:5" x14ac:dyDescent="0.35">
      <c r="A112" s="10">
        <v>3124</v>
      </c>
      <c r="B112" s="11" t="s">
        <v>118</v>
      </c>
      <c r="C112" s="12">
        <v>48025.214421023549</v>
      </c>
      <c r="D112" s="12">
        <v>0</v>
      </c>
      <c r="E112" s="12">
        <v>1383</v>
      </c>
    </row>
    <row r="113" spans="1:5" x14ac:dyDescent="0.35">
      <c r="A113" s="10">
        <v>3201</v>
      </c>
      <c r="B113" s="11" t="s">
        <v>130</v>
      </c>
      <c r="C113" s="12">
        <v>8228095.0955884233</v>
      </c>
      <c r="D113" s="12">
        <v>0</v>
      </c>
      <c r="E113" s="12">
        <v>131727</v>
      </c>
    </row>
    <row r="114" spans="1:5" x14ac:dyDescent="0.35">
      <c r="A114" s="10">
        <v>3203</v>
      </c>
      <c r="B114" s="11" t="s">
        <v>131</v>
      </c>
      <c r="C114" s="12">
        <v>4690159.6644304469</v>
      </c>
      <c r="D114" s="12">
        <v>0</v>
      </c>
      <c r="E114" s="12">
        <v>99589</v>
      </c>
    </row>
    <row r="115" spans="1:5" x14ac:dyDescent="0.35">
      <c r="A115" s="10">
        <v>3205</v>
      </c>
      <c r="B115" s="11" t="s">
        <v>136</v>
      </c>
      <c r="C115" s="12">
        <v>3766409.2253527981</v>
      </c>
      <c r="D115" s="12">
        <v>2990.7020000000002</v>
      </c>
      <c r="E115" s="12">
        <v>95368</v>
      </c>
    </row>
    <row r="116" spans="1:5" x14ac:dyDescent="0.35">
      <c r="A116" s="10">
        <v>3207</v>
      </c>
      <c r="B116" s="11" t="s">
        <v>126</v>
      </c>
      <c r="C116" s="12">
        <v>2784625.120181866</v>
      </c>
      <c r="D116" s="12">
        <v>0</v>
      </c>
      <c r="E116" s="12">
        <v>64326</v>
      </c>
    </row>
    <row r="117" spans="1:5" x14ac:dyDescent="0.35">
      <c r="A117" s="10">
        <v>3209</v>
      </c>
      <c r="B117" s="11" t="s">
        <v>139</v>
      </c>
      <c r="C117" s="12">
        <v>1613764.8250762299</v>
      </c>
      <c r="D117" s="12">
        <v>0</v>
      </c>
      <c r="E117" s="12">
        <v>44609</v>
      </c>
    </row>
    <row r="118" spans="1:5" x14ac:dyDescent="0.35">
      <c r="A118" s="10">
        <v>3212</v>
      </c>
      <c r="B118" s="11" t="s">
        <v>129</v>
      </c>
      <c r="C118" s="12">
        <v>859532.83891658427</v>
      </c>
      <c r="D118" s="12">
        <v>0</v>
      </c>
      <c r="E118" s="12">
        <v>20718</v>
      </c>
    </row>
    <row r="119" spans="1:5" x14ac:dyDescent="0.35">
      <c r="A119" s="10">
        <v>3214</v>
      </c>
      <c r="B119" s="11" t="s">
        <v>128</v>
      </c>
      <c r="C119" s="12">
        <v>782987.99825460359</v>
      </c>
      <c r="D119" s="12">
        <v>0</v>
      </c>
      <c r="E119" s="12">
        <v>16432</v>
      </c>
    </row>
    <row r="120" spans="1:5" x14ac:dyDescent="0.35">
      <c r="A120" s="10">
        <v>3216</v>
      </c>
      <c r="B120" s="11" t="s">
        <v>125</v>
      </c>
      <c r="C120" s="12">
        <v>732418.33692860976</v>
      </c>
      <c r="D120" s="12">
        <v>0</v>
      </c>
      <c r="E120" s="12">
        <v>19836</v>
      </c>
    </row>
    <row r="121" spans="1:5" x14ac:dyDescent="0.35">
      <c r="A121" s="10">
        <v>3218</v>
      </c>
      <c r="B121" s="11" t="s">
        <v>127</v>
      </c>
      <c r="C121" s="12">
        <v>845368.55582175369</v>
      </c>
      <c r="D121" s="12">
        <v>0</v>
      </c>
      <c r="E121" s="12">
        <v>22422</v>
      </c>
    </row>
    <row r="122" spans="1:5" x14ac:dyDescent="0.35">
      <c r="A122" s="10">
        <v>3220</v>
      </c>
      <c r="B122" s="11" t="s">
        <v>134</v>
      </c>
      <c r="C122" s="12">
        <v>394273.19976690511</v>
      </c>
      <c r="D122" s="12">
        <v>9.1739999999999995</v>
      </c>
      <c r="E122" s="12">
        <v>11636</v>
      </c>
    </row>
    <row r="123" spans="1:5" x14ac:dyDescent="0.35">
      <c r="A123" s="10">
        <v>3222</v>
      </c>
      <c r="B123" s="11" t="s">
        <v>135</v>
      </c>
      <c r="C123" s="12">
        <v>1969879.6787029677</v>
      </c>
      <c r="D123" s="12">
        <v>0</v>
      </c>
      <c r="E123" s="12">
        <v>49309</v>
      </c>
    </row>
    <row r="124" spans="1:5" x14ac:dyDescent="0.35">
      <c r="A124" s="10">
        <v>3224</v>
      </c>
      <c r="B124" s="11" t="s">
        <v>133</v>
      </c>
      <c r="C124" s="12">
        <v>782125.24493563757</v>
      </c>
      <c r="D124" s="12">
        <v>12.144</v>
      </c>
      <c r="E124" s="12">
        <v>20503</v>
      </c>
    </row>
    <row r="125" spans="1:5" x14ac:dyDescent="0.35">
      <c r="A125" s="10">
        <v>3226</v>
      </c>
      <c r="B125" s="11" t="s">
        <v>132</v>
      </c>
      <c r="C125" s="12">
        <v>583319.97894385166</v>
      </c>
      <c r="D125" s="12">
        <v>0</v>
      </c>
      <c r="E125" s="12">
        <v>18217</v>
      </c>
    </row>
    <row r="126" spans="1:5" x14ac:dyDescent="0.35">
      <c r="A126" s="10">
        <v>3228</v>
      </c>
      <c r="B126" s="11" t="s">
        <v>140</v>
      </c>
      <c r="C126" s="12">
        <v>845096.63481395831</v>
      </c>
      <c r="D126" s="12">
        <v>7049.8010000000004</v>
      </c>
      <c r="E126" s="12">
        <v>25137</v>
      </c>
    </row>
    <row r="127" spans="1:5" x14ac:dyDescent="0.35">
      <c r="A127" s="10">
        <v>3230</v>
      </c>
      <c r="B127" s="11" t="s">
        <v>138</v>
      </c>
      <c r="C127" s="12">
        <v>334096.72459369281</v>
      </c>
      <c r="D127" s="12">
        <v>0</v>
      </c>
      <c r="E127" s="12">
        <v>7583</v>
      </c>
    </row>
    <row r="128" spans="1:5" x14ac:dyDescent="0.35">
      <c r="A128" s="10">
        <v>3232</v>
      </c>
      <c r="B128" s="11" t="s">
        <v>137</v>
      </c>
      <c r="C128" s="12">
        <v>1091313.8084218318</v>
      </c>
      <c r="D128" s="12">
        <v>0</v>
      </c>
      <c r="E128" s="12">
        <v>26232</v>
      </c>
    </row>
    <row r="129" spans="1:5" x14ac:dyDescent="0.35">
      <c r="A129" s="10">
        <v>3234</v>
      </c>
      <c r="B129" s="11" t="s">
        <v>160</v>
      </c>
      <c r="C129" s="12">
        <v>322252.08608121087</v>
      </c>
      <c r="D129" s="12">
        <v>0</v>
      </c>
      <c r="E129" s="12">
        <v>9498</v>
      </c>
    </row>
    <row r="130" spans="1:5" x14ac:dyDescent="0.35">
      <c r="A130" s="10">
        <v>3236</v>
      </c>
      <c r="B130" s="11" t="s">
        <v>159</v>
      </c>
      <c r="C130" s="12">
        <v>227343.9013216887</v>
      </c>
      <c r="D130" s="12">
        <v>149.77600000000001</v>
      </c>
      <c r="E130" s="12">
        <v>7064</v>
      </c>
    </row>
    <row r="131" spans="1:5" x14ac:dyDescent="0.35">
      <c r="A131" s="10">
        <v>3238</v>
      </c>
      <c r="B131" s="11" t="s">
        <v>142</v>
      </c>
      <c r="C131" s="12">
        <v>551036.11859610537</v>
      </c>
      <c r="D131" s="12">
        <v>26.07</v>
      </c>
      <c r="E131" s="12">
        <v>16368</v>
      </c>
    </row>
    <row r="132" spans="1:5" x14ac:dyDescent="0.35">
      <c r="A132" s="10">
        <v>3240</v>
      </c>
      <c r="B132" s="11" t="s">
        <v>141</v>
      </c>
      <c r="C132" s="12">
        <v>916485.44275149319</v>
      </c>
      <c r="D132" s="12">
        <v>749.16600000000005</v>
      </c>
      <c r="E132" s="12">
        <v>28487</v>
      </c>
    </row>
    <row r="133" spans="1:5" x14ac:dyDescent="0.35">
      <c r="A133" s="10">
        <v>3242</v>
      </c>
      <c r="B133" s="11" t="s">
        <v>143</v>
      </c>
      <c r="C133" s="12">
        <v>98023.41075931229</v>
      </c>
      <c r="D133" s="12">
        <v>56.957999999999998</v>
      </c>
      <c r="E133" s="12">
        <v>3146</v>
      </c>
    </row>
    <row r="134" spans="1:5" x14ac:dyDescent="0.35">
      <c r="A134" s="10">
        <v>3301</v>
      </c>
      <c r="B134" s="11" t="s">
        <v>114</v>
      </c>
      <c r="C134" s="12">
        <v>3850266.4100745972</v>
      </c>
      <c r="D134" s="12">
        <v>0</v>
      </c>
      <c r="E134" s="12">
        <v>105080</v>
      </c>
    </row>
    <row r="135" spans="1:5" x14ac:dyDescent="0.35">
      <c r="A135" s="10">
        <v>3303</v>
      </c>
      <c r="B135" s="11" t="s">
        <v>115</v>
      </c>
      <c r="C135" s="12">
        <v>1173092.3971250232</v>
      </c>
      <c r="D135" s="12">
        <v>6546.7929999999997</v>
      </c>
      <c r="E135" s="12">
        <v>29077</v>
      </c>
    </row>
    <row r="136" spans="1:5" x14ac:dyDescent="0.35">
      <c r="A136" s="10">
        <v>3305</v>
      </c>
      <c r="B136" s="11" t="s">
        <v>116</v>
      </c>
      <c r="C136" s="12">
        <v>1098772.1382308463</v>
      </c>
      <c r="D136" s="12">
        <v>5147.9560000000001</v>
      </c>
      <c r="E136" s="12">
        <v>31812</v>
      </c>
    </row>
    <row r="137" spans="1:5" x14ac:dyDescent="0.35">
      <c r="A137" s="10">
        <v>3310</v>
      </c>
      <c r="B137" s="11" t="s">
        <v>144</v>
      </c>
      <c r="C137" s="12">
        <v>303912.59425670729</v>
      </c>
      <c r="D137" s="12">
        <v>148.84100000000001</v>
      </c>
      <c r="E137" s="12">
        <v>7076</v>
      </c>
    </row>
    <row r="138" spans="1:5" x14ac:dyDescent="0.35">
      <c r="A138" s="10">
        <v>3312</v>
      </c>
      <c r="B138" s="11" t="s">
        <v>155</v>
      </c>
      <c r="C138" s="12">
        <v>1281387.7597735708</v>
      </c>
      <c r="D138" s="12">
        <v>0.24199999999999999</v>
      </c>
      <c r="E138" s="12">
        <v>28881</v>
      </c>
    </row>
    <row r="139" spans="1:5" x14ac:dyDescent="0.35">
      <c r="A139" s="10">
        <v>3314</v>
      </c>
      <c r="B139" s="11" t="s">
        <v>154</v>
      </c>
      <c r="C139" s="12">
        <v>779484.46028066787</v>
      </c>
      <c r="D139" s="12">
        <v>645.13900000000001</v>
      </c>
      <c r="E139" s="12">
        <v>21066</v>
      </c>
    </row>
    <row r="140" spans="1:5" x14ac:dyDescent="0.35">
      <c r="A140" s="10">
        <v>3316</v>
      </c>
      <c r="B140" s="11" t="s">
        <v>153</v>
      </c>
      <c r="C140" s="12">
        <v>462785.17168915708</v>
      </c>
      <c r="D140" s="12">
        <v>13504.81</v>
      </c>
      <c r="E140" s="12">
        <v>14855</v>
      </c>
    </row>
    <row r="141" spans="1:5" x14ac:dyDescent="0.35">
      <c r="A141" s="10">
        <v>3318</v>
      </c>
      <c r="B141" s="11" t="s">
        <v>152</v>
      </c>
      <c r="C141" s="12">
        <v>92493.940120112427</v>
      </c>
      <c r="D141" s="12">
        <v>470.95400000000001</v>
      </c>
      <c r="E141" s="12">
        <v>2269</v>
      </c>
    </row>
    <row r="142" spans="1:5" x14ac:dyDescent="0.35">
      <c r="A142" s="10">
        <v>3320</v>
      </c>
      <c r="B142" s="11" t="s">
        <v>145</v>
      </c>
      <c r="C142" s="12">
        <v>48764.304703714333</v>
      </c>
      <c r="D142" s="12">
        <v>87.361999999999995</v>
      </c>
      <c r="E142" s="12">
        <v>1140</v>
      </c>
    </row>
    <row r="143" spans="1:5" x14ac:dyDescent="0.35">
      <c r="A143" s="10">
        <v>3322</v>
      </c>
      <c r="B143" s="11" t="s">
        <v>146</v>
      </c>
      <c r="C143" s="12">
        <v>138525.30075434275</v>
      </c>
      <c r="D143" s="12">
        <v>3832.7849999999999</v>
      </c>
      <c r="E143" s="12">
        <v>3307</v>
      </c>
    </row>
    <row r="144" spans="1:5" x14ac:dyDescent="0.35">
      <c r="A144" s="10">
        <v>3324</v>
      </c>
      <c r="B144" s="11" t="s">
        <v>147</v>
      </c>
      <c r="C144" s="12">
        <v>196574.1522134181</v>
      </c>
      <c r="D144" s="12">
        <v>7406.6850000000004</v>
      </c>
      <c r="E144" s="12">
        <v>5051</v>
      </c>
    </row>
    <row r="145" spans="1:5" x14ac:dyDescent="0.35">
      <c r="A145" s="10">
        <v>3326</v>
      </c>
      <c r="B145" s="11" t="s">
        <v>148</v>
      </c>
      <c r="C145" s="12">
        <v>147026.38867829132</v>
      </c>
      <c r="D145" s="12">
        <v>4211.3389999999999</v>
      </c>
      <c r="E145" s="12">
        <v>2723</v>
      </c>
    </row>
    <row r="146" spans="1:5" x14ac:dyDescent="0.35">
      <c r="A146" s="10">
        <v>3328</v>
      </c>
      <c r="B146" s="11" t="s">
        <v>149</v>
      </c>
      <c r="C146" s="12">
        <v>186538.12168813878</v>
      </c>
      <c r="D146" s="12">
        <v>12194.985000000001</v>
      </c>
      <c r="E146" s="12">
        <v>5031</v>
      </c>
    </row>
    <row r="147" spans="1:5" x14ac:dyDescent="0.35">
      <c r="A147" s="10">
        <v>3330</v>
      </c>
      <c r="B147" s="11" t="s">
        <v>150</v>
      </c>
      <c r="C147" s="12">
        <v>246341.06471271545</v>
      </c>
      <c r="D147" s="12">
        <v>22606.76</v>
      </c>
      <c r="E147" s="12">
        <v>4554</v>
      </c>
    </row>
    <row r="148" spans="1:5" x14ac:dyDescent="0.35">
      <c r="A148" s="10">
        <v>3332</v>
      </c>
      <c r="B148" s="11" t="s">
        <v>151</v>
      </c>
      <c r="C148" s="12">
        <v>140143.53608326483</v>
      </c>
      <c r="D148" s="12">
        <v>212.58600000000001</v>
      </c>
      <c r="E148" s="12">
        <v>3556</v>
      </c>
    </row>
    <row r="149" spans="1:5" x14ac:dyDescent="0.35">
      <c r="A149" s="10">
        <v>3334</v>
      </c>
      <c r="B149" s="11" t="s">
        <v>156</v>
      </c>
      <c r="C149" s="12">
        <v>108928.02091772493</v>
      </c>
      <c r="D149" s="12">
        <v>1301.6849999999999</v>
      </c>
      <c r="E149" s="12">
        <v>2844</v>
      </c>
    </row>
    <row r="150" spans="1:5" x14ac:dyDescent="0.35">
      <c r="A150" s="10">
        <v>3336</v>
      </c>
      <c r="B150" s="11" t="s">
        <v>157</v>
      </c>
      <c r="C150" s="12">
        <v>47500.614982719228</v>
      </c>
      <c r="D150" s="12">
        <v>3543.2429999999999</v>
      </c>
      <c r="E150" s="12">
        <v>1413</v>
      </c>
    </row>
    <row r="151" spans="1:5" x14ac:dyDescent="0.35">
      <c r="A151" s="10">
        <v>3338</v>
      </c>
      <c r="B151" s="11" t="s">
        <v>158</v>
      </c>
      <c r="C151" s="12">
        <v>89754.306096697997</v>
      </c>
      <c r="D151" s="12">
        <v>23083.698</v>
      </c>
      <c r="E151" s="12">
        <v>2491</v>
      </c>
    </row>
    <row r="152" spans="1:5" x14ac:dyDescent="0.35">
      <c r="A152" s="10">
        <v>3401</v>
      </c>
      <c r="B152" s="11" t="s">
        <v>161</v>
      </c>
      <c r="C152" s="12">
        <v>606085.66504466068</v>
      </c>
      <c r="D152" s="12">
        <v>929.46699999999998</v>
      </c>
      <c r="E152" s="12">
        <v>18196</v>
      </c>
    </row>
    <row r="153" spans="1:5" x14ac:dyDescent="0.35">
      <c r="A153" s="10">
        <v>3403</v>
      </c>
      <c r="B153" s="11" t="s">
        <v>162</v>
      </c>
      <c r="C153" s="12">
        <v>1204710.8798833694</v>
      </c>
      <c r="D153" s="12">
        <v>146.57499999999999</v>
      </c>
      <c r="E153" s="12">
        <v>33323</v>
      </c>
    </row>
    <row r="154" spans="1:5" x14ac:dyDescent="0.35">
      <c r="A154" s="10">
        <v>3405</v>
      </c>
      <c r="B154" s="11" t="s">
        <v>163</v>
      </c>
      <c r="C154" s="12">
        <v>1060165.6472582312</v>
      </c>
      <c r="D154" s="12">
        <v>3969.2840000000001</v>
      </c>
      <c r="E154" s="12">
        <v>29037</v>
      </c>
    </row>
    <row r="155" spans="1:5" x14ac:dyDescent="0.35">
      <c r="A155" s="10">
        <v>3407</v>
      </c>
      <c r="B155" s="11" t="s">
        <v>164</v>
      </c>
      <c r="C155" s="12">
        <v>1034897.4523514154</v>
      </c>
      <c r="D155" s="12">
        <v>265.07799999999997</v>
      </c>
      <c r="E155" s="12">
        <v>31137</v>
      </c>
    </row>
    <row r="156" spans="1:5" x14ac:dyDescent="0.35">
      <c r="A156" s="10">
        <v>3411</v>
      </c>
      <c r="B156" s="11" t="s">
        <v>165</v>
      </c>
      <c r="C156" s="12">
        <v>1168361.3892721448</v>
      </c>
      <c r="D156" s="12">
        <v>773.90499999999997</v>
      </c>
      <c r="E156" s="12">
        <v>35851</v>
      </c>
    </row>
    <row r="157" spans="1:5" x14ac:dyDescent="0.35">
      <c r="A157" s="10">
        <v>3412</v>
      </c>
      <c r="B157" s="11" t="s">
        <v>166</v>
      </c>
      <c r="C157" s="12">
        <v>235385.54057035592</v>
      </c>
      <c r="D157" s="12">
        <v>20.526</v>
      </c>
      <c r="E157" s="12">
        <v>7997</v>
      </c>
    </row>
    <row r="158" spans="1:5" x14ac:dyDescent="0.35">
      <c r="A158" s="10">
        <v>3413</v>
      </c>
      <c r="B158" s="11" t="s">
        <v>167</v>
      </c>
      <c r="C158" s="12">
        <v>702144.85919263295</v>
      </c>
      <c r="D158" s="12">
        <v>123.09</v>
      </c>
      <c r="E158" s="12">
        <v>21874</v>
      </c>
    </row>
    <row r="159" spans="1:5" x14ac:dyDescent="0.35">
      <c r="A159" s="10">
        <v>3414</v>
      </c>
      <c r="B159" s="11" t="s">
        <v>168</v>
      </c>
      <c r="C159" s="12">
        <v>156529.38094021927</v>
      </c>
      <c r="D159" s="12">
        <v>0</v>
      </c>
      <c r="E159" s="12">
        <v>4995</v>
      </c>
    </row>
    <row r="160" spans="1:5" x14ac:dyDescent="0.35">
      <c r="A160" s="10">
        <v>3415</v>
      </c>
      <c r="B160" s="11" t="s">
        <v>169</v>
      </c>
      <c r="C160" s="12">
        <v>272180.45079086418</v>
      </c>
      <c r="D160" s="12">
        <v>929.46699999999998</v>
      </c>
      <c r="E160" s="12">
        <v>8175</v>
      </c>
    </row>
    <row r="161" spans="1:5" x14ac:dyDescent="0.35">
      <c r="A161" s="10">
        <v>3416</v>
      </c>
      <c r="B161" s="11" t="s">
        <v>170</v>
      </c>
      <c r="C161" s="12">
        <v>167468.64202625086</v>
      </c>
      <c r="D161" s="12">
        <v>0</v>
      </c>
      <c r="E161" s="12">
        <v>6048</v>
      </c>
    </row>
    <row r="162" spans="1:5" x14ac:dyDescent="0.35">
      <c r="A162" s="10">
        <v>3417</v>
      </c>
      <c r="B162" s="11" t="s">
        <v>171</v>
      </c>
      <c r="C162" s="12">
        <v>127123.26432548105</v>
      </c>
      <c r="D162" s="12">
        <v>0</v>
      </c>
      <c r="E162" s="12">
        <v>4540</v>
      </c>
    </row>
    <row r="163" spans="1:5" x14ac:dyDescent="0.35">
      <c r="A163" s="10">
        <v>3418</v>
      </c>
      <c r="B163" s="11" t="s">
        <v>172</v>
      </c>
      <c r="C163" s="12">
        <v>215545.98303284677</v>
      </c>
      <c r="D163" s="12">
        <v>0</v>
      </c>
      <c r="E163" s="12">
        <v>7348</v>
      </c>
    </row>
    <row r="164" spans="1:5" x14ac:dyDescent="0.35">
      <c r="A164" s="10">
        <v>3419</v>
      </c>
      <c r="B164" s="11" t="s">
        <v>124</v>
      </c>
      <c r="C164" s="12">
        <v>106295.57612514473</v>
      </c>
      <c r="D164" s="12">
        <v>1405.932</v>
      </c>
      <c r="E164" s="12">
        <v>3624</v>
      </c>
    </row>
    <row r="165" spans="1:5" x14ac:dyDescent="0.35">
      <c r="A165" s="10">
        <v>3420</v>
      </c>
      <c r="B165" s="11" t="s">
        <v>173</v>
      </c>
      <c r="C165" s="12">
        <v>702343.43729717052</v>
      </c>
      <c r="D165" s="12">
        <v>2957.4929999999999</v>
      </c>
      <c r="E165" s="12">
        <v>21837</v>
      </c>
    </row>
    <row r="166" spans="1:5" x14ac:dyDescent="0.35">
      <c r="A166" s="10">
        <v>3421</v>
      </c>
      <c r="B166" s="11" t="s">
        <v>174</v>
      </c>
      <c r="C166" s="12">
        <v>226705.94225050244</v>
      </c>
      <c r="D166" s="12">
        <v>933.94399999999996</v>
      </c>
      <c r="E166" s="12">
        <v>6571</v>
      </c>
    </row>
    <row r="167" spans="1:5" x14ac:dyDescent="0.35">
      <c r="A167" s="10">
        <v>3422</v>
      </c>
      <c r="B167" s="11" t="s">
        <v>175</v>
      </c>
      <c r="C167" s="12">
        <v>125680.56340905119</v>
      </c>
      <c r="D167" s="12">
        <v>5298.942</v>
      </c>
      <c r="E167" s="12">
        <v>4347</v>
      </c>
    </row>
    <row r="168" spans="1:5" x14ac:dyDescent="0.35">
      <c r="A168" s="10">
        <v>3423</v>
      </c>
      <c r="B168" s="11" t="s">
        <v>176</v>
      </c>
      <c r="C168" s="12">
        <v>67408.978823375728</v>
      </c>
      <c r="D168" s="12">
        <v>1041.568</v>
      </c>
      <c r="E168" s="12">
        <v>2290</v>
      </c>
    </row>
    <row r="169" spans="1:5" x14ac:dyDescent="0.35">
      <c r="A169" s="10">
        <v>3424</v>
      </c>
      <c r="B169" s="11" t="s">
        <v>177</v>
      </c>
      <c r="C169" s="12">
        <v>54843.406040527712</v>
      </c>
      <c r="D169" s="12">
        <v>5514.8389999999999</v>
      </c>
      <c r="E169" s="12">
        <v>1873</v>
      </c>
    </row>
    <row r="170" spans="1:5" x14ac:dyDescent="0.35">
      <c r="A170" s="10">
        <v>3425</v>
      </c>
      <c r="B170" s="11" t="s">
        <v>178</v>
      </c>
      <c r="C170" s="12">
        <v>37437.754585795628</v>
      </c>
      <c r="D170" s="12">
        <v>0</v>
      </c>
      <c r="E170" s="12">
        <v>1372</v>
      </c>
    </row>
    <row r="171" spans="1:5" x14ac:dyDescent="0.35">
      <c r="A171" s="10">
        <v>3426</v>
      </c>
      <c r="B171" s="11" t="s">
        <v>179</v>
      </c>
      <c r="C171" s="12">
        <v>47531.314948421976</v>
      </c>
      <c r="D171" s="12">
        <v>538.46100000000001</v>
      </c>
      <c r="E171" s="12">
        <v>1625</v>
      </c>
    </row>
    <row r="172" spans="1:5" x14ac:dyDescent="0.35">
      <c r="A172" s="10">
        <v>3427</v>
      </c>
      <c r="B172" s="11" t="s">
        <v>180</v>
      </c>
      <c r="C172" s="12">
        <v>178553.42973023377</v>
      </c>
      <c r="D172" s="12">
        <v>3889.9630000000002</v>
      </c>
      <c r="E172" s="12">
        <v>5737</v>
      </c>
    </row>
    <row r="173" spans="1:5" x14ac:dyDescent="0.35">
      <c r="A173" s="10">
        <v>3428</v>
      </c>
      <c r="B173" s="11" t="s">
        <v>181</v>
      </c>
      <c r="C173" s="12">
        <v>77083.94969800605</v>
      </c>
      <c r="D173" s="12">
        <v>3308.7339999999999</v>
      </c>
      <c r="E173" s="12">
        <v>2541</v>
      </c>
    </row>
    <row r="174" spans="1:5" x14ac:dyDescent="0.35">
      <c r="A174" s="10">
        <v>3429</v>
      </c>
      <c r="B174" s="11" t="s">
        <v>182</v>
      </c>
      <c r="C174" s="12">
        <v>47684.564708968595</v>
      </c>
      <c r="D174" s="12">
        <v>542.81700000000001</v>
      </c>
      <c r="E174" s="12">
        <v>1551</v>
      </c>
    </row>
    <row r="175" spans="1:5" x14ac:dyDescent="0.35">
      <c r="A175" s="10">
        <v>3430</v>
      </c>
      <c r="B175" s="11" t="s">
        <v>183</v>
      </c>
      <c r="C175" s="12">
        <v>60521.245750984512</v>
      </c>
      <c r="D175" s="12">
        <v>1.3089999999999999</v>
      </c>
      <c r="E175" s="12">
        <v>1901</v>
      </c>
    </row>
    <row r="176" spans="1:5" x14ac:dyDescent="0.35">
      <c r="A176" s="10">
        <v>3431</v>
      </c>
      <c r="B176" s="11" t="s">
        <v>184</v>
      </c>
      <c r="C176" s="12">
        <v>78739.779057027379</v>
      </c>
      <c r="D176" s="12">
        <v>73.260000000000005</v>
      </c>
      <c r="E176" s="12">
        <v>2548</v>
      </c>
    </row>
    <row r="177" spans="1:5" x14ac:dyDescent="0.35">
      <c r="A177" s="10">
        <v>3432</v>
      </c>
      <c r="B177" s="11" t="s">
        <v>185</v>
      </c>
      <c r="C177" s="12">
        <v>65009.386995693647</v>
      </c>
      <c r="D177" s="12">
        <v>1734.0840000000001</v>
      </c>
      <c r="E177" s="12">
        <v>1994</v>
      </c>
    </row>
    <row r="178" spans="1:5" x14ac:dyDescent="0.35">
      <c r="A178" s="10">
        <v>3433</v>
      </c>
      <c r="B178" s="11" t="s">
        <v>186</v>
      </c>
      <c r="C178" s="12">
        <v>66312.936058711159</v>
      </c>
      <c r="D178" s="12">
        <v>12428.922</v>
      </c>
      <c r="E178" s="12">
        <v>2132</v>
      </c>
    </row>
    <row r="179" spans="1:5" x14ac:dyDescent="0.35">
      <c r="A179" s="10">
        <v>3434</v>
      </c>
      <c r="B179" s="11" t="s">
        <v>187</v>
      </c>
      <c r="C179" s="12">
        <v>65896.773583690519</v>
      </c>
      <c r="D179" s="12">
        <v>2170.5859999999998</v>
      </c>
      <c r="E179" s="12">
        <v>2212</v>
      </c>
    </row>
    <row r="180" spans="1:5" x14ac:dyDescent="0.35">
      <c r="A180" s="10">
        <v>3435</v>
      </c>
      <c r="B180" s="11" t="s">
        <v>188</v>
      </c>
      <c r="C180" s="12">
        <v>105362.46959365679</v>
      </c>
      <c r="D180" s="12">
        <v>3387.5160000000001</v>
      </c>
      <c r="E180" s="12">
        <v>3545</v>
      </c>
    </row>
    <row r="181" spans="1:5" x14ac:dyDescent="0.35">
      <c r="A181" s="10">
        <v>3436</v>
      </c>
      <c r="B181" s="11" t="s">
        <v>189</v>
      </c>
      <c r="C181" s="12">
        <v>182719.13443334788</v>
      </c>
      <c r="D181" s="12">
        <v>16845.455000000002</v>
      </c>
      <c r="E181" s="12">
        <v>5583</v>
      </c>
    </row>
    <row r="182" spans="1:5" x14ac:dyDescent="0.35">
      <c r="A182" s="10">
        <v>3437</v>
      </c>
      <c r="B182" s="11" t="s">
        <v>190</v>
      </c>
      <c r="C182" s="12">
        <v>159599.97084255356</v>
      </c>
      <c r="D182" s="12">
        <v>2126.96</v>
      </c>
      <c r="E182" s="12">
        <v>5743</v>
      </c>
    </row>
    <row r="183" spans="1:5" x14ac:dyDescent="0.35">
      <c r="A183" s="10">
        <v>3438</v>
      </c>
      <c r="B183" s="11" t="s">
        <v>191</v>
      </c>
      <c r="C183" s="12">
        <v>98675.726047765827</v>
      </c>
      <c r="D183" s="12">
        <v>5994.5379999999996</v>
      </c>
      <c r="E183" s="12">
        <v>3136</v>
      </c>
    </row>
    <row r="184" spans="1:5" x14ac:dyDescent="0.35">
      <c r="A184" s="10">
        <v>3439</v>
      </c>
      <c r="B184" s="11" t="s">
        <v>192</v>
      </c>
      <c r="C184" s="12">
        <v>157600.59711627717</v>
      </c>
      <c r="D184" s="12">
        <v>0</v>
      </c>
      <c r="E184" s="12">
        <v>4441</v>
      </c>
    </row>
    <row r="185" spans="1:5" x14ac:dyDescent="0.35">
      <c r="A185" s="10">
        <v>3440</v>
      </c>
      <c r="B185" s="11" t="s">
        <v>193</v>
      </c>
      <c r="C185" s="12">
        <v>187782.99487996937</v>
      </c>
      <c r="D185" s="12">
        <v>3341.3490000000002</v>
      </c>
      <c r="E185" s="12">
        <v>5168</v>
      </c>
    </row>
    <row r="186" spans="1:5" x14ac:dyDescent="0.35">
      <c r="A186" s="10">
        <v>3441</v>
      </c>
      <c r="B186" s="11" t="s">
        <v>194</v>
      </c>
      <c r="C186" s="12">
        <v>217177.04253709936</v>
      </c>
      <c r="D186" s="12">
        <v>979.16499999999996</v>
      </c>
      <c r="E186" s="12">
        <v>6196</v>
      </c>
    </row>
    <row r="187" spans="1:5" x14ac:dyDescent="0.35">
      <c r="A187" s="10">
        <v>3442</v>
      </c>
      <c r="B187" s="11" t="s">
        <v>195</v>
      </c>
      <c r="C187" s="12">
        <v>469745.30018003215</v>
      </c>
      <c r="D187" s="12">
        <v>78.122</v>
      </c>
      <c r="E187" s="12">
        <v>14913</v>
      </c>
    </row>
    <row r="188" spans="1:5" x14ac:dyDescent="0.35">
      <c r="A188" s="10">
        <v>3443</v>
      </c>
      <c r="B188" s="11" t="s">
        <v>196</v>
      </c>
      <c r="C188" s="12">
        <v>428289.30455668422</v>
      </c>
      <c r="D188" s="12">
        <v>40.997</v>
      </c>
      <c r="E188" s="12">
        <v>13825</v>
      </c>
    </row>
    <row r="189" spans="1:5" x14ac:dyDescent="0.35">
      <c r="A189" s="10">
        <v>3446</v>
      </c>
      <c r="B189" s="11" t="s">
        <v>197</v>
      </c>
      <c r="C189" s="12">
        <v>467460.24665839016</v>
      </c>
      <c r="D189" s="12">
        <v>41.216999999999999</v>
      </c>
      <c r="E189" s="12">
        <v>13659</v>
      </c>
    </row>
    <row r="190" spans="1:5" x14ac:dyDescent="0.35">
      <c r="A190" s="10">
        <v>3447</v>
      </c>
      <c r="B190" s="11" t="s">
        <v>198</v>
      </c>
      <c r="C190" s="12">
        <v>159165.57702489529</v>
      </c>
      <c r="D190" s="12">
        <v>114.32299999999999</v>
      </c>
      <c r="E190" s="12">
        <v>5650</v>
      </c>
    </row>
    <row r="191" spans="1:5" x14ac:dyDescent="0.35">
      <c r="A191" s="10">
        <v>3448</v>
      </c>
      <c r="B191" s="11" t="s">
        <v>199</v>
      </c>
      <c r="C191" s="12">
        <v>182635.10354034859</v>
      </c>
      <c r="D191" s="12">
        <v>6663.0190000000002</v>
      </c>
      <c r="E191" s="12">
        <v>6535</v>
      </c>
    </row>
    <row r="192" spans="1:5" x14ac:dyDescent="0.35">
      <c r="A192" s="10">
        <v>3449</v>
      </c>
      <c r="B192" s="11" t="s">
        <v>200</v>
      </c>
      <c r="C192" s="12">
        <v>89487.984784600892</v>
      </c>
      <c r="D192" s="12">
        <v>4167.8559999999998</v>
      </c>
      <c r="E192" s="12">
        <v>2846</v>
      </c>
    </row>
    <row r="193" spans="1:5" x14ac:dyDescent="0.35">
      <c r="A193" s="10">
        <v>3450</v>
      </c>
      <c r="B193" s="11" t="s">
        <v>201</v>
      </c>
      <c r="C193" s="12">
        <v>44768.383659542742</v>
      </c>
      <c r="D193" s="12">
        <v>0</v>
      </c>
      <c r="E193" s="12">
        <v>1386</v>
      </c>
    </row>
    <row r="194" spans="1:5" x14ac:dyDescent="0.35">
      <c r="A194" s="10">
        <v>3451</v>
      </c>
      <c r="B194" s="11" t="s">
        <v>202</v>
      </c>
      <c r="C194" s="12">
        <v>219334.86483185666</v>
      </c>
      <c r="D194" s="12">
        <v>6372.1130000000003</v>
      </c>
      <c r="E194" s="12">
        <v>6569</v>
      </c>
    </row>
    <row r="195" spans="1:5" x14ac:dyDescent="0.35">
      <c r="A195" s="10">
        <v>3452</v>
      </c>
      <c r="B195" s="11" t="s">
        <v>203</v>
      </c>
      <c r="C195" s="12">
        <v>76110.040213185581</v>
      </c>
      <c r="D195" s="12">
        <v>1298.473</v>
      </c>
      <c r="E195" s="12">
        <v>2141</v>
      </c>
    </row>
    <row r="196" spans="1:5" x14ac:dyDescent="0.35">
      <c r="A196" s="10">
        <v>3453</v>
      </c>
      <c r="B196" s="11" t="s">
        <v>204</v>
      </c>
      <c r="C196" s="12">
        <v>128241.2583334986</v>
      </c>
      <c r="D196" s="12">
        <v>1340.471</v>
      </c>
      <c r="E196" s="12">
        <v>3315</v>
      </c>
    </row>
    <row r="197" spans="1:5" x14ac:dyDescent="0.35">
      <c r="A197" s="10">
        <v>3454</v>
      </c>
      <c r="B197" s="11" t="s">
        <v>205</v>
      </c>
      <c r="C197" s="12">
        <v>60243.474139570091</v>
      </c>
      <c r="D197" s="12">
        <v>6260.3860000000004</v>
      </c>
      <c r="E197" s="12">
        <v>1698</v>
      </c>
    </row>
    <row r="198" spans="1:5" x14ac:dyDescent="0.35">
      <c r="A198" s="10">
        <v>3901</v>
      </c>
      <c r="B198" s="11" t="s">
        <v>206</v>
      </c>
      <c r="C198" s="12">
        <v>953624.99266881938</v>
      </c>
      <c r="D198" s="12">
        <v>0</v>
      </c>
      <c r="E198" s="12">
        <v>28083</v>
      </c>
    </row>
    <row r="199" spans="1:5" x14ac:dyDescent="0.35">
      <c r="A199" s="10">
        <v>3903</v>
      </c>
      <c r="B199" s="11" t="s">
        <v>207</v>
      </c>
      <c r="C199" s="12">
        <v>1014779.8866785235</v>
      </c>
      <c r="D199" s="12">
        <v>0</v>
      </c>
      <c r="E199" s="12">
        <v>27334</v>
      </c>
    </row>
    <row r="200" spans="1:5" x14ac:dyDescent="0.35">
      <c r="A200" s="10">
        <v>3905</v>
      </c>
      <c r="B200" s="11" t="s">
        <v>208</v>
      </c>
      <c r="C200" s="12">
        <v>2282947.1050723931</v>
      </c>
      <c r="D200" s="12">
        <v>0</v>
      </c>
      <c r="E200" s="12">
        <v>59758</v>
      </c>
    </row>
    <row r="201" spans="1:5" x14ac:dyDescent="0.35">
      <c r="A201" s="10">
        <v>3907</v>
      </c>
      <c r="B201" s="11" t="s">
        <v>209</v>
      </c>
      <c r="C201" s="12">
        <v>2323723.7476373129</v>
      </c>
      <c r="D201" s="12">
        <v>0</v>
      </c>
      <c r="E201" s="12">
        <v>66615</v>
      </c>
    </row>
    <row r="202" spans="1:5" x14ac:dyDescent="0.35">
      <c r="A202" s="10">
        <v>3909</v>
      </c>
      <c r="B202" s="11" t="s">
        <v>210</v>
      </c>
      <c r="C202" s="12">
        <v>1788691.2113270289</v>
      </c>
      <c r="D202" s="12">
        <v>17.699000000000002</v>
      </c>
      <c r="E202" s="12">
        <v>48869</v>
      </c>
    </row>
    <row r="203" spans="1:5" x14ac:dyDescent="0.35">
      <c r="A203" s="10">
        <v>3911</v>
      </c>
      <c r="B203" s="11" t="s">
        <v>214</v>
      </c>
      <c r="C203" s="12">
        <v>1110657.590327383</v>
      </c>
      <c r="D203" s="12">
        <v>0</v>
      </c>
      <c r="E203" s="12">
        <v>27725</v>
      </c>
    </row>
    <row r="204" spans="1:5" x14ac:dyDescent="0.35">
      <c r="A204" s="10">
        <v>4001</v>
      </c>
      <c r="B204" s="11" t="s">
        <v>211</v>
      </c>
      <c r="C204" s="12">
        <v>1366853.7625340144</v>
      </c>
      <c r="D204" s="12">
        <v>0</v>
      </c>
      <c r="E204" s="12">
        <v>37379</v>
      </c>
    </row>
    <row r="205" spans="1:5" x14ac:dyDescent="0.35">
      <c r="A205" s="10">
        <v>4003</v>
      </c>
      <c r="B205" s="11" t="s">
        <v>212</v>
      </c>
      <c r="C205" s="12">
        <v>1903413.4779252999</v>
      </c>
      <c r="D205" s="12">
        <v>2185.942</v>
      </c>
      <c r="E205" s="12">
        <v>56916</v>
      </c>
    </row>
    <row r="206" spans="1:5" x14ac:dyDescent="0.35">
      <c r="A206" s="10">
        <v>4005</v>
      </c>
      <c r="B206" s="11" t="s">
        <v>213</v>
      </c>
      <c r="C206" s="12">
        <v>430403.63392151077</v>
      </c>
      <c r="D206" s="12">
        <v>10794.684999999999</v>
      </c>
      <c r="E206" s="12">
        <v>13319</v>
      </c>
    </row>
    <row r="207" spans="1:5" x14ac:dyDescent="0.35">
      <c r="A207" s="10">
        <v>4010</v>
      </c>
      <c r="B207" s="11" t="s">
        <v>215</v>
      </c>
      <c r="C207" s="12">
        <v>82379.05712910289</v>
      </c>
      <c r="D207" s="12">
        <v>0</v>
      </c>
      <c r="E207" s="12">
        <v>2408</v>
      </c>
    </row>
    <row r="208" spans="1:5" x14ac:dyDescent="0.35">
      <c r="A208" s="10">
        <v>4012</v>
      </c>
      <c r="B208" s="11" t="s">
        <v>216</v>
      </c>
      <c r="C208" s="12">
        <v>524768.6955385179</v>
      </c>
      <c r="D208" s="12">
        <v>0</v>
      </c>
      <c r="E208" s="12">
        <v>14356</v>
      </c>
    </row>
    <row r="209" spans="1:5" x14ac:dyDescent="0.35">
      <c r="A209" s="10">
        <v>4014</v>
      </c>
      <c r="B209" s="11" t="s">
        <v>217</v>
      </c>
      <c r="C209" s="12">
        <v>350297.65425116126</v>
      </c>
      <c r="D209" s="12">
        <v>0</v>
      </c>
      <c r="E209" s="12">
        <v>10484</v>
      </c>
    </row>
    <row r="210" spans="1:5" x14ac:dyDescent="0.35">
      <c r="A210" s="10">
        <v>4016</v>
      </c>
      <c r="B210" s="11" t="s">
        <v>218</v>
      </c>
      <c r="C210" s="12">
        <v>125232.79733288783</v>
      </c>
      <c r="D210" s="12">
        <v>0</v>
      </c>
      <c r="E210" s="12">
        <v>4106</v>
      </c>
    </row>
    <row r="211" spans="1:5" x14ac:dyDescent="0.35">
      <c r="A211" s="10">
        <v>4018</v>
      </c>
      <c r="B211" s="11" t="s">
        <v>219</v>
      </c>
      <c r="C211" s="12">
        <v>218568.64657594307</v>
      </c>
      <c r="D211" s="12">
        <v>3437.72</v>
      </c>
      <c r="E211" s="12">
        <v>6587</v>
      </c>
    </row>
    <row r="212" spans="1:5" x14ac:dyDescent="0.35">
      <c r="A212" s="10">
        <v>4020</v>
      </c>
      <c r="B212" s="11" t="s">
        <v>220</v>
      </c>
      <c r="C212" s="12">
        <v>340582.01257100137</v>
      </c>
      <c r="D212" s="12">
        <v>0</v>
      </c>
      <c r="E212" s="12">
        <v>11050</v>
      </c>
    </row>
    <row r="213" spans="1:5" x14ac:dyDescent="0.35">
      <c r="A213" s="10">
        <v>4022</v>
      </c>
      <c r="B213" s="11" t="s">
        <v>223</v>
      </c>
      <c r="C213" s="12">
        <v>105131.5850518923</v>
      </c>
      <c r="D213" s="12">
        <v>4255.768</v>
      </c>
      <c r="E213" s="12">
        <v>3015</v>
      </c>
    </row>
    <row r="214" spans="1:5" x14ac:dyDescent="0.35">
      <c r="A214" s="10">
        <v>4024</v>
      </c>
      <c r="B214" s="11" t="s">
        <v>222</v>
      </c>
      <c r="C214" s="12">
        <v>58628.504650560695</v>
      </c>
      <c r="D214" s="12">
        <v>5075.2460000000001</v>
      </c>
      <c r="E214" s="12">
        <v>1650</v>
      </c>
    </row>
    <row r="215" spans="1:5" x14ac:dyDescent="0.35">
      <c r="A215" s="10">
        <v>4026</v>
      </c>
      <c r="B215" s="11" t="s">
        <v>221</v>
      </c>
      <c r="C215" s="12">
        <v>207329.41439367822</v>
      </c>
      <c r="D215" s="12">
        <v>44898.985999999997</v>
      </c>
      <c r="E215" s="12">
        <v>5512</v>
      </c>
    </row>
    <row r="216" spans="1:5" x14ac:dyDescent="0.35">
      <c r="A216" s="10">
        <v>4028</v>
      </c>
      <c r="B216" s="11" t="s">
        <v>224</v>
      </c>
      <c r="C216" s="12">
        <v>91483.880323888341</v>
      </c>
      <c r="D216" s="12">
        <v>1267.5519999999999</v>
      </c>
      <c r="E216" s="12">
        <v>2501</v>
      </c>
    </row>
    <row r="217" spans="1:5" x14ac:dyDescent="0.35">
      <c r="A217" s="10">
        <v>4030</v>
      </c>
      <c r="B217" s="11" t="s">
        <v>225</v>
      </c>
      <c r="C217" s="12">
        <v>50794.620749917543</v>
      </c>
      <c r="D217" s="12">
        <v>5649.116</v>
      </c>
      <c r="E217" s="12">
        <v>1501</v>
      </c>
    </row>
    <row r="218" spans="1:5" x14ac:dyDescent="0.35">
      <c r="A218" s="10">
        <v>4032</v>
      </c>
      <c r="B218" s="11" t="s">
        <v>226</v>
      </c>
      <c r="C218" s="12">
        <v>39517.717486911963</v>
      </c>
      <c r="D218" s="12">
        <v>5065.6869999999999</v>
      </c>
      <c r="E218" s="12">
        <v>1282</v>
      </c>
    </row>
    <row r="219" spans="1:5" x14ac:dyDescent="0.35">
      <c r="A219" s="10">
        <v>4034</v>
      </c>
      <c r="B219" s="11" t="s">
        <v>227</v>
      </c>
      <c r="C219" s="12">
        <v>77677.793408913349</v>
      </c>
      <c r="D219" s="12">
        <v>21789.316999999999</v>
      </c>
      <c r="E219" s="12">
        <v>2234</v>
      </c>
    </row>
    <row r="220" spans="1:5" x14ac:dyDescent="0.35">
      <c r="A220" s="10">
        <v>4036</v>
      </c>
      <c r="B220" s="11" t="s">
        <v>228</v>
      </c>
      <c r="C220" s="12">
        <v>141145.87837449912</v>
      </c>
      <c r="D220" s="12">
        <v>37276.107000000004</v>
      </c>
      <c r="E220" s="12">
        <v>3891</v>
      </c>
    </row>
    <row r="221" spans="1:5" x14ac:dyDescent="0.35">
      <c r="A221" s="10">
        <v>4201</v>
      </c>
      <c r="B221" s="11" t="s">
        <v>229</v>
      </c>
      <c r="C221" s="12">
        <v>220591.24160266653</v>
      </c>
      <c r="D221" s="12">
        <v>0</v>
      </c>
      <c r="E221" s="12">
        <v>6858</v>
      </c>
    </row>
    <row r="222" spans="1:5" x14ac:dyDescent="0.35">
      <c r="A222" s="10">
        <v>4202</v>
      </c>
      <c r="B222" s="11" t="s">
        <v>230</v>
      </c>
      <c r="C222" s="12">
        <v>801266.38802708464</v>
      </c>
      <c r="D222" s="12">
        <v>1568.028</v>
      </c>
      <c r="E222" s="12">
        <v>25309</v>
      </c>
    </row>
    <row r="223" spans="1:5" x14ac:dyDescent="0.35">
      <c r="A223" s="10">
        <v>4203</v>
      </c>
      <c r="B223" s="11" t="s">
        <v>231</v>
      </c>
      <c r="C223" s="12">
        <v>1558119.6415435481</v>
      </c>
      <c r="D223" s="12">
        <v>1066.7909999999999</v>
      </c>
      <c r="E223" s="12">
        <v>46508</v>
      </c>
    </row>
    <row r="224" spans="1:5" x14ac:dyDescent="0.35">
      <c r="A224" s="10">
        <v>4204</v>
      </c>
      <c r="B224" s="11" t="s">
        <v>232</v>
      </c>
      <c r="C224" s="12">
        <v>4016964.7153737084</v>
      </c>
      <c r="D224" s="12">
        <v>0</v>
      </c>
      <c r="E224" s="12">
        <v>118460</v>
      </c>
    </row>
    <row r="225" spans="1:5" x14ac:dyDescent="0.35">
      <c r="A225" s="10">
        <v>4205</v>
      </c>
      <c r="B225" s="11" t="s">
        <v>233</v>
      </c>
      <c r="C225" s="12">
        <v>765983.01663418964</v>
      </c>
      <c r="D225" s="12">
        <v>3709.6509999999998</v>
      </c>
      <c r="E225" s="12">
        <v>23764</v>
      </c>
    </row>
    <row r="226" spans="1:5" x14ac:dyDescent="0.35">
      <c r="A226" s="10">
        <v>4206</v>
      </c>
      <c r="B226" s="11" t="s">
        <v>234</v>
      </c>
      <c r="C226" s="12">
        <v>331554.87796786649</v>
      </c>
      <c r="D226" s="12">
        <v>0</v>
      </c>
      <c r="E226" s="12">
        <v>9859</v>
      </c>
    </row>
    <row r="227" spans="1:5" x14ac:dyDescent="0.35">
      <c r="A227" s="10">
        <v>4207</v>
      </c>
      <c r="B227" s="11" t="s">
        <v>235</v>
      </c>
      <c r="C227" s="12">
        <v>305758.95006226364</v>
      </c>
      <c r="D227" s="12">
        <v>2178.7040000000002</v>
      </c>
      <c r="E227" s="12">
        <v>9277</v>
      </c>
    </row>
    <row r="228" spans="1:5" x14ac:dyDescent="0.35">
      <c r="A228" s="10">
        <v>4211</v>
      </c>
      <c r="B228" s="11" t="s">
        <v>236</v>
      </c>
      <c r="C228" s="12">
        <v>70100.038722814817</v>
      </c>
      <c r="D228" s="12">
        <v>0</v>
      </c>
      <c r="E228" s="12">
        <v>2466</v>
      </c>
    </row>
    <row r="229" spans="1:5" x14ac:dyDescent="0.35">
      <c r="A229" s="10">
        <v>4212</v>
      </c>
      <c r="B229" s="11" t="s">
        <v>237</v>
      </c>
      <c r="C229" s="12">
        <v>68338.882032941445</v>
      </c>
      <c r="D229" s="12">
        <v>0</v>
      </c>
      <c r="E229" s="12">
        <v>2295</v>
      </c>
    </row>
    <row r="230" spans="1:5" x14ac:dyDescent="0.35">
      <c r="A230" s="10">
        <v>4213</v>
      </c>
      <c r="B230" s="11" t="s">
        <v>238</v>
      </c>
      <c r="C230" s="12">
        <v>190005.90253413923</v>
      </c>
      <c r="D230" s="12">
        <v>0</v>
      </c>
      <c r="E230" s="12">
        <v>6388</v>
      </c>
    </row>
    <row r="231" spans="1:5" x14ac:dyDescent="0.35">
      <c r="A231" s="10">
        <v>4214</v>
      </c>
      <c r="B231" s="11" t="s">
        <v>239</v>
      </c>
      <c r="C231" s="12">
        <v>186021.6874513737</v>
      </c>
      <c r="D231" s="12">
        <v>5263.5659999999998</v>
      </c>
      <c r="E231" s="12">
        <v>6341</v>
      </c>
    </row>
    <row r="232" spans="1:5" x14ac:dyDescent="0.35">
      <c r="A232" s="10">
        <v>4215</v>
      </c>
      <c r="B232" s="11" t="s">
        <v>240</v>
      </c>
      <c r="C232" s="12">
        <v>422242.37906726153</v>
      </c>
      <c r="D232" s="12">
        <v>0</v>
      </c>
      <c r="E232" s="12">
        <v>11662</v>
      </c>
    </row>
    <row r="233" spans="1:5" x14ac:dyDescent="0.35">
      <c r="A233" s="10">
        <v>4216</v>
      </c>
      <c r="B233" s="11" t="s">
        <v>241</v>
      </c>
      <c r="C233" s="12">
        <v>163717.83712838552</v>
      </c>
      <c r="D233" s="12">
        <v>778.096</v>
      </c>
      <c r="E233" s="12">
        <v>5565</v>
      </c>
    </row>
    <row r="234" spans="1:5" x14ac:dyDescent="0.35">
      <c r="A234" s="10">
        <v>4217</v>
      </c>
      <c r="B234" s="11" t="s">
        <v>242</v>
      </c>
      <c r="C234" s="12">
        <v>60923.735306108443</v>
      </c>
      <c r="D234" s="12">
        <v>3108.6550000000002</v>
      </c>
      <c r="E234" s="12">
        <v>1836</v>
      </c>
    </row>
    <row r="235" spans="1:5" x14ac:dyDescent="0.35">
      <c r="A235" s="10">
        <v>4218</v>
      </c>
      <c r="B235" s="11" t="s">
        <v>243</v>
      </c>
      <c r="C235" s="12">
        <v>36885.045828448914</v>
      </c>
      <c r="D235" s="12">
        <v>5094.87</v>
      </c>
      <c r="E235" s="12">
        <v>1416</v>
      </c>
    </row>
    <row r="236" spans="1:5" x14ac:dyDescent="0.35">
      <c r="A236" s="10">
        <v>4219</v>
      </c>
      <c r="B236" s="11" t="s">
        <v>244</v>
      </c>
      <c r="C236" s="12">
        <v>111990.33924584911</v>
      </c>
      <c r="D236" s="12">
        <v>981.04600000000005</v>
      </c>
      <c r="E236" s="12">
        <v>4009</v>
      </c>
    </row>
    <row r="237" spans="1:5" x14ac:dyDescent="0.35">
      <c r="A237" s="10">
        <v>4220</v>
      </c>
      <c r="B237" s="11" t="s">
        <v>245</v>
      </c>
      <c r="C237" s="12">
        <v>38480.4271369501</v>
      </c>
      <c r="D237" s="12">
        <v>3506.415</v>
      </c>
      <c r="E237" s="12">
        <v>1216</v>
      </c>
    </row>
    <row r="238" spans="1:5" x14ac:dyDescent="0.35">
      <c r="A238" s="10">
        <v>4221</v>
      </c>
      <c r="B238" s="11" t="s">
        <v>246</v>
      </c>
      <c r="C238" s="12">
        <v>48733.507078857932</v>
      </c>
      <c r="D238" s="12">
        <v>14042.16</v>
      </c>
      <c r="E238" s="12">
        <v>1239</v>
      </c>
    </row>
    <row r="239" spans="1:5" x14ac:dyDescent="0.35">
      <c r="A239" s="10">
        <v>4222</v>
      </c>
      <c r="B239" s="11" t="s">
        <v>247</v>
      </c>
      <c r="C239" s="12">
        <v>51139.569127473485</v>
      </c>
      <c r="D239" s="12">
        <v>38611.440999999999</v>
      </c>
      <c r="E239" s="12">
        <v>1061</v>
      </c>
    </row>
    <row r="240" spans="1:5" x14ac:dyDescent="0.35">
      <c r="A240" s="10">
        <v>4223</v>
      </c>
      <c r="B240" s="11" t="s">
        <v>248</v>
      </c>
      <c r="C240" s="12">
        <v>431370.96335161832</v>
      </c>
      <c r="D240" s="12">
        <v>8647.9689999999991</v>
      </c>
      <c r="E240" s="12">
        <v>15566</v>
      </c>
    </row>
    <row r="241" spans="1:5" x14ac:dyDescent="0.35">
      <c r="A241" s="10">
        <v>4224</v>
      </c>
      <c r="B241" s="11" t="s">
        <v>249</v>
      </c>
      <c r="C241" s="12">
        <v>37978.378343544333</v>
      </c>
      <c r="D241" s="12">
        <v>14038.035</v>
      </c>
      <c r="E241" s="12">
        <v>940</v>
      </c>
    </row>
    <row r="242" spans="1:5" x14ac:dyDescent="0.35">
      <c r="A242" s="10">
        <v>4225</v>
      </c>
      <c r="B242" s="11" t="s">
        <v>250</v>
      </c>
      <c r="C242" s="12">
        <v>320548.22361912712</v>
      </c>
      <c r="D242" s="12">
        <v>486.00200000000001</v>
      </c>
      <c r="E242" s="12">
        <v>10841</v>
      </c>
    </row>
    <row r="243" spans="1:5" x14ac:dyDescent="0.35">
      <c r="A243" s="10">
        <v>4226</v>
      </c>
      <c r="B243" s="11" t="s">
        <v>251</v>
      </c>
      <c r="C243" s="12">
        <v>62726.29601731187</v>
      </c>
      <c r="D243" s="12">
        <v>0</v>
      </c>
      <c r="E243" s="12">
        <v>1786</v>
      </c>
    </row>
    <row r="244" spans="1:5" x14ac:dyDescent="0.35">
      <c r="A244" s="10">
        <v>4227</v>
      </c>
      <c r="B244" s="11" t="s">
        <v>252</v>
      </c>
      <c r="C244" s="12">
        <v>204933.61411250988</v>
      </c>
      <c r="D244" s="12">
        <v>23665.059000000001</v>
      </c>
      <c r="E244" s="12">
        <v>6194</v>
      </c>
    </row>
    <row r="245" spans="1:5" x14ac:dyDescent="0.35">
      <c r="A245" s="10">
        <v>4228</v>
      </c>
      <c r="B245" s="11" t="s">
        <v>253</v>
      </c>
      <c r="C245" s="12">
        <v>90703.304792821888</v>
      </c>
      <c r="D245" s="12">
        <v>37728.383000000002</v>
      </c>
      <c r="E245" s="12">
        <v>1899</v>
      </c>
    </row>
    <row r="246" spans="1:5" x14ac:dyDescent="0.35">
      <c r="A246" s="10">
        <v>4601</v>
      </c>
      <c r="B246" s="11" t="s">
        <v>254</v>
      </c>
      <c r="C246" s="12">
        <v>12197469.783167997</v>
      </c>
      <c r="D246" s="12">
        <v>0</v>
      </c>
      <c r="E246" s="12">
        <v>294181</v>
      </c>
    </row>
    <row r="247" spans="1:5" x14ac:dyDescent="0.35">
      <c r="A247" s="10">
        <v>4602</v>
      </c>
      <c r="B247" s="11" t="s">
        <v>255</v>
      </c>
      <c r="C247" s="12">
        <v>640007.41901928699</v>
      </c>
      <c r="D247" s="12">
        <v>705.33100000000002</v>
      </c>
      <c r="E247" s="12">
        <v>17468</v>
      </c>
    </row>
    <row r="248" spans="1:5" x14ac:dyDescent="0.35">
      <c r="A248" s="10">
        <v>4611</v>
      </c>
      <c r="B248" s="11" t="s">
        <v>256</v>
      </c>
      <c r="C248" s="12">
        <v>144850.13828725321</v>
      </c>
      <c r="D248" s="12">
        <v>3130.259</v>
      </c>
      <c r="E248" s="12">
        <v>4058</v>
      </c>
    </row>
    <row r="249" spans="1:5" x14ac:dyDescent="0.35">
      <c r="A249" s="10">
        <v>4612</v>
      </c>
      <c r="B249" s="11" t="s">
        <v>257</v>
      </c>
      <c r="C249" s="12">
        <v>180718.58377268541</v>
      </c>
      <c r="D249" s="12">
        <v>0</v>
      </c>
      <c r="E249" s="12">
        <v>5789</v>
      </c>
    </row>
    <row r="250" spans="1:5" x14ac:dyDescent="0.35">
      <c r="A250" s="10">
        <v>4613</v>
      </c>
      <c r="B250" s="11" t="s">
        <v>258</v>
      </c>
      <c r="C250" s="12">
        <v>441174.80678394937</v>
      </c>
      <c r="D250" s="12">
        <v>0</v>
      </c>
      <c r="E250" s="12">
        <v>12310</v>
      </c>
    </row>
    <row r="251" spans="1:5" x14ac:dyDescent="0.35">
      <c r="A251" s="10">
        <v>4614</v>
      </c>
      <c r="B251" s="11" t="s">
        <v>259</v>
      </c>
      <c r="C251" s="12">
        <v>779761.14692964533</v>
      </c>
      <c r="D251" s="12">
        <v>0</v>
      </c>
      <c r="E251" s="12">
        <v>19381</v>
      </c>
    </row>
    <row r="252" spans="1:5" x14ac:dyDescent="0.35">
      <c r="A252" s="10">
        <v>4615</v>
      </c>
      <c r="B252" s="11" t="s">
        <v>260</v>
      </c>
      <c r="C252" s="12">
        <v>111661.31566498516</v>
      </c>
      <c r="D252" s="12">
        <v>0</v>
      </c>
      <c r="E252" s="12">
        <v>3215</v>
      </c>
    </row>
    <row r="253" spans="1:5" x14ac:dyDescent="0.35">
      <c r="A253" s="10">
        <v>4616</v>
      </c>
      <c r="B253" s="11" t="s">
        <v>261</v>
      </c>
      <c r="C253" s="12">
        <v>127082.18227458779</v>
      </c>
      <c r="D253" s="12">
        <v>0</v>
      </c>
      <c r="E253" s="12">
        <v>2947</v>
      </c>
    </row>
    <row r="254" spans="1:5" x14ac:dyDescent="0.35">
      <c r="A254" s="10">
        <v>4617</v>
      </c>
      <c r="B254" s="11" t="s">
        <v>262</v>
      </c>
      <c r="C254" s="12">
        <v>485144.34033014922</v>
      </c>
      <c r="D254" s="12">
        <v>27870.535</v>
      </c>
      <c r="E254" s="12">
        <v>13054</v>
      </c>
    </row>
    <row r="255" spans="1:5" x14ac:dyDescent="0.35">
      <c r="A255" s="10">
        <v>4618</v>
      </c>
      <c r="B255" s="11" t="s">
        <v>263</v>
      </c>
      <c r="C255" s="12">
        <v>407491.69984894438</v>
      </c>
      <c r="D255" s="12">
        <v>47262.775999999998</v>
      </c>
      <c r="E255" s="12">
        <v>11000</v>
      </c>
    </row>
    <row r="256" spans="1:5" x14ac:dyDescent="0.35">
      <c r="A256" s="10">
        <v>4619</v>
      </c>
      <c r="B256" s="11" t="s">
        <v>264</v>
      </c>
      <c r="C256" s="12">
        <v>49191.224440985905</v>
      </c>
      <c r="D256" s="12">
        <v>25328.830999999998</v>
      </c>
      <c r="E256" s="12">
        <v>978</v>
      </c>
    </row>
    <row r="257" spans="1:5" x14ac:dyDescent="0.35">
      <c r="A257" s="10">
        <v>4620</v>
      </c>
      <c r="B257" s="11" t="s">
        <v>265</v>
      </c>
      <c r="C257" s="12">
        <v>32766.08697915787</v>
      </c>
      <c r="D257" s="12">
        <v>10155.882</v>
      </c>
      <c r="E257" s="12">
        <v>1101</v>
      </c>
    </row>
    <row r="258" spans="1:5" x14ac:dyDescent="0.35">
      <c r="A258" s="10">
        <v>4621</v>
      </c>
      <c r="B258" s="11" t="s">
        <v>266</v>
      </c>
      <c r="C258" s="12">
        <v>587749.36529622192</v>
      </c>
      <c r="D258" s="12">
        <v>12089.099</v>
      </c>
      <c r="E258" s="12">
        <v>16580</v>
      </c>
    </row>
    <row r="259" spans="1:5" x14ac:dyDescent="0.35">
      <c r="A259" s="10">
        <v>4622</v>
      </c>
      <c r="B259" s="11" t="s">
        <v>267</v>
      </c>
      <c r="C259" s="12">
        <v>308585.50287390978</v>
      </c>
      <c r="D259" s="12">
        <v>6495.665</v>
      </c>
      <c r="E259" s="12">
        <v>8479</v>
      </c>
    </row>
    <row r="260" spans="1:5" x14ac:dyDescent="0.35">
      <c r="A260" s="10">
        <v>4623</v>
      </c>
      <c r="B260" s="11" t="s">
        <v>268</v>
      </c>
      <c r="C260" s="12">
        <v>84187.366835191249</v>
      </c>
      <c r="D260" s="12">
        <v>4473.3370000000004</v>
      </c>
      <c r="E260" s="12">
        <v>2545</v>
      </c>
    </row>
    <row r="261" spans="1:5" x14ac:dyDescent="0.35">
      <c r="A261" s="10">
        <v>4624</v>
      </c>
      <c r="B261" s="11" t="s">
        <v>269</v>
      </c>
      <c r="C261" s="12">
        <v>955371.06201469048</v>
      </c>
      <c r="D261" s="12">
        <v>1070.366</v>
      </c>
      <c r="E261" s="12">
        <v>26435</v>
      </c>
    </row>
    <row r="262" spans="1:5" x14ac:dyDescent="0.35">
      <c r="A262" s="10">
        <v>4625</v>
      </c>
      <c r="B262" s="11" t="s">
        <v>270</v>
      </c>
      <c r="C262" s="12">
        <v>253007.42965256059</v>
      </c>
      <c r="D262" s="12">
        <v>0</v>
      </c>
      <c r="E262" s="12">
        <v>5341</v>
      </c>
    </row>
    <row r="263" spans="1:5" x14ac:dyDescent="0.35">
      <c r="A263" s="10">
        <v>4626</v>
      </c>
      <c r="B263" s="11" t="s">
        <v>271</v>
      </c>
      <c r="C263" s="12">
        <v>1438627.329614413</v>
      </c>
      <c r="D263" s="12">
        <v>0</v>
      </c>
      <c r="E263" s="12">
        <v>40070</v>
      </c>
    </row>
    <row r="264" spans="1:5" x14ac:dyDescent="0.35">
      <c r="A264" s="10">
        <v>4627</v>
      </c>
      <c r="B264" s="11" t="s">
        <v>272</v>
      </c>
      <c r="C264" s="12">
        <v>1020374.6515260348</v>
      </c>
      <c r="D264" s="12">
        <v>0</v>
      </c>
      <c r="E264" s="12">
        <v>30291</v>
      </c>
    </row>
    <row r="265" spans="1:5" x14ac:dyDescent="0.35">
      <c r="A265" s="10">
        <v>4628</v>
      </c>
      <c r="B265" s="11" t="s">
        <v>273</v>
      </c>
      <c r="C265" s="12">
        <v>117022.34339566169</v>
      </c>
      <c r="D265" s="12">
        <v>15448.718999999999</v>
      </c>
      <c r="E265" s="12">
        <v>3870</v>
      </c>
    </row>
    <row r="266" spans="1:5" x14ac:dyDescent="0.35">
      <c r="A266" s="10">
        <v>4629</v>
      </c>
      <c r="B266" s="11" t="s">
        <v>274</v>
      </c>
      <c r="C266" s="12">
        <v>10153.32384401825</v>
      </c>
      <c r="D266" s="12">
        <v>15463.437</v>
      </c>
      <c r="E266" s="12">
        <v>401</v>
      </c>
    </row>
    <row r="267" spans="1:5" x14ac:dyDescent="0.35">
      <c r="A267" s="10">
        <v>4630</v>
      </c>
      <c r="B267" s="11" t="s">
        <v>275</v>
      </c>
      <c r="C267" s="12">
        <v>259858.06843482744</v>
      </c>
      <c r="D267" s="12">
        <v>546.22699999999998</v>
      </c>
      <c r="E267" s="12">
        <v>8262</v>
      </c>
    </row>
    <row r="268" spans="1:5" x14ac:dyDescent="0.35">
      <c r="A268" s="10">
        <v>4631</v>
      </c>
      <c r="B268" s="11" t="s">
        <v>276</v>
      </c>
      <c r="C268" s="12">
        <v>1055563.8675646214</v>
      </c>
      <c r="D268" s="12">
        <v>83.292000000000002</v>
      </c>
      <c r="E268" s="12">
        <v>30259</v>
      </c>
    </row>
    <row r="269" spans="1:5" x14ac:dyDescent="0.35">
      <c r="A269" s="10">
        <v>4632</v>
      </c>
      <c r="B269" s="11" t="s">
        <v>277</v>
      </c>
      <c r="C269" s="12">
        <v>155502.75450714311</v>
      </c>
      <c r="D269" s="12">
        <v>0</v>
      </c>
      <c r="E269" s="12">
        <v>2939</v>
      </c>
    </row>
    <row r="270" spans="1:5" x14ac:dyDescent="0.35">
      <c r="A270" s="10">
        <v>4633</v>
      </c>
      <c r="B270" s="11" t="s">
        <v>278</v>
      </c>
      <c r="C270" s="12">
        <v>19705.010031125956</v>
      </c>
      <c r="D270" s="12">
        <v>0</v>
      </c>
      <c r="E270" s="12">
        <v>535</v>
      </c>
    </row>
    <row r="271" spans="1:5" x14ac:dyDescent="0.35">
      <c r="A271" s="10">
        <v>4634</v>
      </c>
      <c r="B271" s="11" t="s">
        <v>279</v>
      </c>
      <c r="C271" s="12">
        <v>61335.484512649862</v>
      </c>
      <c r="D271" s="12">
        <v>11678.237999999999</v>
      </c>
      <c r="E271" s="12">
        <v>1694</v>
      </c>
    </row>
    <row r="272" spans="1:5" x14ac:dyDescent="0.35">
      <c r="A272" s="10">
        <v>4635</v>
      </c>
      <c r="B272" s="11" t="s">
        <v>280</v>
      </c>
      <c r="C272" s="12">
        <v>107904.63289971853</v>
      </c>
      <c r="D272" s="12">
        <v>215.666</v>
      </c>
      <c r="E272" s="12">
        <v>2277</v>
      </c>
    </row>
    <row r="273" spans="1:5" x14ac:dyDescent="0.35">
      <c r="A273" s="10">
        <v>4636</v>
      </c>
      <c r="B273" s="11" t="s">
        <v>281</v>
      </c>
      <c r="C273" s="12">
        <v>30827.996937099251</v>
      </c>
      <c r="D273" s="12">
        <v>0</v>
      </c>
      <c r="E273" s="12">
        <v>779</v>
      </c>
    </row>
    <row r="274" spans="1:5" x14ac:dyDescent="0.35">
      <c r="A274" s="10">
        <v>4637</v>
      </c>
      <c r="B274" s="11" t="s">
        <v>282</v>
      </c>
      <c r="C274" s="12">
        <v>47396.213788205423</v>
      </c>
      <c r="D274" s="12">
        <v>392.84300000000002</v>
      </c>
      <c r="E274" s="12">
        <v>1285</v>
      </c>
    </row>
    <row r="275" spans="1:5" x14ac:dyDescent="0.35">
      <c r="A275" s="10">
        <v>4638</v>
      </c>
      <c r="B275" s="11" t="s">
        <v>283</v>
      </c>
      <c r="C275" s="12">
        <v>138176.03408302201</v>
      </c>
      <c r="D275" s="12">
        <v>16079.239</v>
      </c>
      <c r="E275" s="12">
        <v>3865</v>
      </c>
    </row>
    <row r="276" spans="1:5" x14ac:dyDescent="0.35">
      <c r="A276" s="10">
        <v>4639</v>
      </c>
      <c r="B276" s="11" t="s">
        <v>284</v>
      </c>
      <c r="C276" s="12">
        <v>97653.863569979905</v>
      </c>
      <c r="D276" s="12">
        <v>10745.306</v>
      </c>
      <c r="E276" s="12">
        <v>2557</v>
      </c>
    </row>
    <row r="277" spans="1:5" x14ac:dyDescent="0.35">
      <c r="A277" s="10">
        <v>4640</v>
      </c>
      <c r="B277" s="11" t="s">
        <v>285</v>
      </c>
      <c r="C277" s="12">
        <v>437525.17650123622</v>
      </c>
      <c r="D277" s="12">
        <v>6620.9549999999999</v>
      </c>
      <c r="E277" s="12">
        <v>12551</v>
      </c>
    </row>
    <row r="278" spans="1:5" x14ac:dyDescent="0.35">
      <c r="A278" s="10">
        <v>4641</v>
      </c>
      <c r="B278" s="11" t="s">
        <v>286</v>
      </c>
      <c r="C278" s="12">
        <v>67348.602554270576</v>
      </c>
      <c r="D278" s="12">
        <v>30672.235000000001</v>
      </c>
      <c r="E278" s="12">
        <v>1819</v>
      </c>
    </row>
    <row r="279" spans="1:5" x14ac:dyDescent="0.35">
      <c r="A279" s="10">
        <v>4642</v>
      </c>
      <c r="B279" s="11" t="s">
        <v>287</v>
      </c>
      <c r="C279" s="12">
        <v>76996.629937777063</v>
      </c>
      <c r="D279" s="12">
        <v>13260.896000000001</v>
      </c>
      <c r="E279" s="12">
        <v>2185</v>
      </c>
    </row>
    <row r="280" spans="1:5" x14ac:dyDescent="0.35">
      <c r="A280" s="10">
        <v>4643</v>
      </c>
      <c r="B280" s="11" t="s">
        <v>288</v>
      </c>
      <c r="C280" s="12">
        <v>198549.62285277821</v>
      </c>
      <c r="D280" s="12">
        <v>21316.976999999999</v>
      </c>
      <c r="E280" s="12">
        <v>5250</v>
      </c>
    </row>
    <row r="281" spans="1:5" x14ac:dyDescent="0.35">
      <c r="A281" s="10">
        <v>4644</v>
      </c>
      <c r="B281" s="11" t="s">
        <v>289</v>
      </c>
      <c r="C281" s="12">
        <v>175375.43640143619</v>
      </c>
      <c r="D281" s="12">
        <v>34956.372000000003</v>
      </c>
      <c r="E281" s="12">
        <v>5410</v>
      </c>
    </row>
    <row r="282" spans="1:5" x14ac:dyDescent="0.35">
      <c r="A282" s="10">
        <v>4645</v>
      </c>
      <c r="B282" s="11" t="s">
        <v>290</v>
      </c>
      <c r="C282" s="12">
        <v>103040.90306102119</v>
      </c>
      <c r="D282" s="12">
        <v>0</v>
      </c>
      <c r="E282" s="12">
        <v>2978</v>
      </c>
    </row>
    <row r="283" spans="1:5" x14ac:dyDescent="0.35">
      <c r="A283" s="10">
        <v>4646</v>
      </c>
      <c r="B283" s="11" t="s">
        <v>291</v>
      </c>
      <c r="C283" s="12">
        <v>106829.41428632528</v>
      </c>
      <c r="D283" s="12">
        <v>0</v>
      </c>
      <c r="E283" s="12">
        <v>2884</v>
      </c>
    </row>
    <row r="284" spans="1:5" x14ac:dyDescent="0.35">
      <c r="A284" s="10">
        <v>4647</v>
      </c>
      <c r="B284" s="11" t="s">
        <v>292</v>
      </c>
      <c r="C284" s="12">
        <v>857271.7439264498</v>
      </c>
      <c r="D284" s="12">
        <v>5412.0879999999997</v>
      </c>
      <c r="E284" s="12">
        <v>22604</v>
      </c>
    </row>
    <row r="285" spans="1:5" x14ac:dyDescent="0.35">
      <c r="A285" s="10">
        <v>4648</v>
      </c>
      <c r="B285" s="11" t="s">
        <v>293</v>
      </c>
      <c r="C285" s="12">
        <v>120963.01783351543</v>
      </c>
      <c r="D285" s="12">
        <v>14813.81</v>
      </c>
      <c r="E285" s="12">
        <v>3377</v>
      </c>
    </row>
    <row r="286" spans="1:5" x14ac:dyDescent="0.35">
      <c r="A286" s="10">
        <v>4649</v>
      </c>
      <c r="B286" s="11" t="s">
        <v>294</v>
      </c>
      <c r="C286" s="12">
        <v>326051.53833314532</v>
      </c>
      <c r="D286" s="12">
        <v>48.872999999999998</v>
      </c>
      <c r="E286" s="12">
        <v>9650</v>
      </c>
    </row>
    <row r="287" spans="1:5" x14ac:dyDescent="0.35">
      <c r="A287" s="10">
        <v>4650</v>
      </c>
      <c r="B287" s="11" t="s">
        <v>295</v>
      </c>
      <c r="C287" s="12">
        <v>190198.26479994453</v>
      </c>
      <c r="D287" s="12">
        <v>502.28199999999998</v>
      </c>
      <c r="E287" s="12">
        <v>5932</v>
      </c>
    </row>
    <row r="288" spans="1:5" x14ac:dyDescent="0.35">
      <c r="A288" s="10">
        <v>4651</v>
      </c>
      <c r="B288" s="11" t="s">
        <v>296</v>
      </c>
      <c r="C288" s="12">
        <v>252831.15195358268</v>
      </c>
      <c r="D288" s="12">
        <v>490.08300000000003</v>
      </c>
      <c r="E288" s="12">
        <v>7297</v>
      </c>
    </row>
    <row r="289" spans="1:5" x14ac:dyDescent="0.35">
      <c r="A289" s="10">
        <v>5001</v>
      </c>
      <c r="B289" s="11" t="s">
        <v>297</v>
      </c>
      <c r="C289" s="12">
        <v>8653056.3840138838</v>
      </c>
      <c r="D289" s="12">
        <v>10174.802</v>
      </c>
      <c r="E289" s="12">
        <v>217110</v>
      </c>
    </row>
    <row r="290" spans="1:5" x14ac:dyDescent="0.35">
      <c r="A290" s="10">
        <v>5006</v>
      </c>
      <c r="B290" s="11" t="s">
        <v>298</v>
      </c>
      <c r="C290" s="12">
        <v>731630.41423250875</v>
      </c>
      <c r="D290" s="12">
        <v>3814.9760000000001</v>
      </c>
      <c r="E290" s="12">
        <v>24105</v>
      </c>
    </row>
    <row r="291" spans="1:5" x14ac:dyDescent="0.35">
      <c r="A291" s="10">
        <v>5007</v>
      </c>
      <c r="B291" s="11" t="s">
        <v>299</v>
      </c>
      <c r="C291" s="12">
        <v>487384.12929808744</v>
      </c>
      <c r="D291" s="12">
        <v>465.43200000000002</v>
      </c>
      <c r="E291" s="12">
        <v>15137</v>
      </c>
    </row>
    <row r="292" spans="1:5" x14ac:dyDescent="0.35">
      <c r="A292" s="10">
        <v>5014</v>
      </c>
      <c r="B292" s="11" t="s">
        <v>300</v>
      </c>
      <c r="C292" s="12">
        <v>520955.8799850833</v>
      </c>
      <c r="D292" s="12">
        <v>0</v>
      </c>
      <c r="E292" s="12">
        <v>5538</v>
      </c>
    </row>
    <row r="293" spans="1:5" x14ac:dyDescent="0.35">
      <c r="A293" s="10">
        <v>5020</v>
      </c>
      <c r="B293" s="11" t="s">
        <v>301</v>
      </c>
      <c r="C293" s="12">
        <v>28854.50776840348</v>
      </c>
      <c r="D293" s="12">
        <v>0</v>
      </c>
      <c r="E293" s="12">
        <v>902</v>
      </c>
    </row>
    <row r="294" spans="1:5" x14ac:dyDescent="0.35">
      <c r="A294" s="10">
        <v>5021</v>
      </c>
      <c r="B294" s="11" t="s">
        <v>302</v>
      </c>
      <c r="C294" s="12">
        <v>252099.96272357437</v>
      </c>
      <c r="D294" s="12">
        <v>3769.5790000000002</v>
      </c>
      <c r="E294" s="12">
        <v>7469</v>
      </c>
    </row>
    <row r="295" spans="1:5" x14ac:dyDescent="0.35">
      <c r="A295" s="10">
        <v>5022</v>
      </c>
      <c r="B295" s="11" t="s">
        <v>303</v>
      </c>
      <c r="C295" s="12">
        <v>71722.228544728452</v>
      </c>
      <c r="D295" s="12">
        <v>6883.5029999999997</v>
      </c>
      <c r="E295" s="12">
        <v>2500</v>
      </c>
    </row>
    <row r="296" spans="1:5" x14ac:dyDescent="0.35">
      <c r="A296" s="10">
        <v>5025</v>
      </c>
      <c r="B296" s="11" t="s">
        <v>304</v>
      </c>
      <c r="C296" s="12">
        <v>185969.02541856322</v>
      </c>
      <c r="D296" s="12">
        <v>1468.192</v>
      </c>
      <c r="E296" s="12">
        <v>5727</v>
      </c>
    </row>
    <row r="297" spans="1:5" x14ac:dyDescent="0.35">
      <c r="A297" s="10">
        <v>5026</v>
      </c>
      <c r="B297" s="11" t="s">
        <v>305</v>
      </c>
      <c r="C297" s="12">
        <v>60658.370968855277</v>
      </c>
      <c r="D297" s="12">
        <v>0</v>
      </c>
      <c r="E297" s="12">
        <v>2048</v>
      </c>
    </row>
    <row r="298" spans="1:5" x14ac:dyDescent="0.35">
      <c r="A298" s="10">
        <v>5027</v>
      </c>
      <c r="B298" s="11" t="s">
        <v>306</v>
      </c>
      <c r="C298" s="12">
        <v>178122.15642496437</v>
      </c>
      <c r="D298" s="12">
        <v>1356.894</v>
      </c>
      <c r="E298" s="12">
        <v>6146</v>
      </c>
    </row>
    <row r="299" spans="1:5" x14ac:dyDescent="0.35">
      <c r="A299" s="10">
        <v>5028</v>
      </c>
      <c r="B299" s="11" t="s">
        <v>307</v>
      </c>
      <c r="C299" s="12">
        <v>554367.61040104204</v>
      </c>
      <c r="D299" s="12">
        <v>1999.481</v>
      </c>
      <c r="E299" s="12">
        <v>17693</v>
      </c>
    </row>
    <row r="300" spans="1:5" x14ac:dyDescent="0.35">
      <c r="A300" s="10">
        <v>5029</v>
      </c>
      <c r="B300" s="11" t="s">
        <v>308</v>
      </c>
      <c r="C300" s="12">
        <v>271963.17310118506</v>
      </c>
      <c r="D300" s="12">
        <v>0</v>
      </c>
      <c r="E300" s="12">
        <v>8576</v>
      </c>
    </row>
    <row r="301" spans="1:5" x14ac:dyDescent="0.35">
      <c r="A301" s="10">
        <v>5031</v>
      </c>
      <c r="B301" s="11" t="s">
        <v>309</v>
      </c>
      <c r="C301" s="12">
        <v>562074.58671549952</v>
      </c>
      <c r="D301" s="12">
        <v>6.2809999999999997</v>
      </c>
      <c r="E301" s="12">
        <v>14965</v>
      </c>
    </row>
    <row r="302" spans="1:5" x14ac:dyDescent="0.35">
      <c r="A302" s="10">
        <v>5032</v>
      </c>
      <c r="B302" s="11" t="s">
        <v>310</v>
      </c>
      <c r="C302" s="12">
        <v>137126.87811931505</v>
      </c>
      <c r="D302" s="12">
        <v>4340.9409999999998</v>
      </c>
      <c r="E302" s="12">
        <v>4247</v>
      </c>
    </row>
    <row r="303" spans="1:5" x14ac:dyDescent="0.35">
      <c r="A303" s="10">
        <v>5033</v>
      </c>
      <c r="B303" s="11" t="s">
        <v>311</v>
      </c>
      <c r="C303" s="12">
        <v>26322.172366989755</v>
      </c>
      <c r="D303" s="12">
        <v>15239.630999999999</v>
      </c>
      <c r="E303" s="12">
        <v>778</v>
      </c>
    </row>
    <row r="304" spans="1:5" x14ac:dyDescent="0.35">
      <c r="A304" s="10">
        <v>5034</v>
      </c>
      <c r="B304" s="11" t="s">
        <v>312</v>
      </c>
      <c r="C304" s="12">
        <v>72225.909764025506</v>
      </c>
      <c r="D304" s="12">
        <v>7135.0619999999999</v>
      </c>
      <c r="E304" s="12">
        <v>2506</v>
      </c>
    </row>
    <row r="305" spans="1:5" x14ac:dyDescent="0.35">
      <c r="A305" s="10">
        <v>5035</v>
      </c>
      <c r="B305" s="11" t="s">
        <v>313</v>
      </c>
      <c r="C305" s="12">
        <v>819745.53618853667</v>
      </c>
      <c r="D305" s="12">
        <v>0</v>
      </c>
      <c r="E305" s="12">
        <v>24923</v>
      </c>
    </row>
    <row r="306" spans="1:5" x14ac:dyDescent="0.35">
      <c r="A306" s="10">
        <v>5036</v>
      </c>
      <c r="B306" s="11" t="s">
        <v>314</v>
      </c>
      <c r="C306" s="12">
        <v>85125.00528914039</v>
      </c>
      <c r="D306" s="12">
        <v>0</v>
      </c>
      <c r="E306" s="12">
        <v>2696</v>
      </c>
    </row>
    <row r="307" spans="1:5" x14ac:dyDescent="0.35">
      <c r="A307" s="10">
        <v>5037</v>
      </c>
      <c r="B307" s="11" t="s">
        <v>315</v>
      </c>
      <c r="C307" s="12">
        <v>680340.90757387283</v>
      </c>
      <c r="D307" s="12">
        <v>0</v>
      </c>
      <c r="E307" s="12">
        <v>20693</v>
      </c>
    </row>
    <row r="308" spans="1:5" x14ac:dyDescent="0.35">
      <c r="A308" s="10">
        <v>5038</v>
      </c>
      <c r="B308" s="11" t="s">
        <v>316</v>
      </c>
      <c r="C308" s="12">
        <v>460975.58088775905</v>
      </c>
      <c r="D308" s="12">
        <v>0</v>
      </c>
      <c r="E308" s="12">
        <v>15353</v>
      </c>
    </row>
    <row r="309" spans="1:5" x14ac:dyDescent="0.35">
      <c r="A309" s="10">
        <v>5041</v>
      </c>
      <c r="B309" s="11" t="s">
        <v>317</v>
      </c>
      <c r="C309" s="12">
        <v>65294.208691358799</v>
      </c>
      <c r="D309" s="12">
        <v>1096.502</v>
      </c>
      <c r="E309" s="12">
        <v>2112</v>
      </c>
    </row>
    <row r="310" spans="1:5" x14ac:dyDescent="0.35">
      <c r="A310" s="10">
        <v>5042</v>
      </c>
      <c r="B310" s="11" t="s">
        <v>318</v>
      </c>
      <c r="C310" s="12">
        <v>40636.44939380842</v>
      </c>
      <c r="D310" s="12">
        <v>1856.5139999999999</v>
      </c>
      <c r="E310" s="12">
        <v>1300</v>
      </c>
    </row>
    <row r="311" spans="1:5" x14ac:dyDescent="0.35">
      <c r="A311" s="10">
        <v>5043</v>
      </c>
      <c r="B311" s="11" t="s">
        <v>319</v>
      </c>
      <c r="C311" s="12">
        <v>11895.301679235492</v>
      </c>
      <c r="D311" s="12">
        <v>3245.4180000000001</v>
      </c>
      <c r="E311" s="12">
        <v>429</v>
      </c>
    </row>
    <row r="312" spans="1:5" x14ac:dyDescent="0.35">
      <c r="A312" s="10">
        <v>5044</v>
      </c>
      <c r="B312" s="11" t="s">
        <v>320</v>
      </c>
      <c r="C312" s="12">
        <v>26358.713685395269</v>
      </c>
      <c r="D312" s="12">
        <v>9535.0859999999993</v>
      </c>
      <c r="E312" s="12">
        <v>828</v>
      </c>
    </row>
    <row r="313" spans="1:5" x14ac:dyDescent="0.35">
      <c r="A313" s="10">
        <v>5045</v>
      </c>
      <c r="B313" s="11" t="s">
        <v>321</v>
      </c>
      <c r="C313" s="12">
        <v>70700.827306258638</v>
      </c>
      <c r="D313" s="12">
        <v>4801.2910000000002</v>
      </c>
      <c r="E313" s="12">
        <v>2347</v>
      </c>
    </row>
    <row r="314" spans="1:5" x14ac:dyDescent="0.35">
      <c r="A314" s="10">
        <v>5046</v>
      </c>
      <c r="B314" s="11" t="s">
        <v>322</v>
      </c>
      <c r="C314" s="12">
        <v>34021.496648151631</v>
      </c>
      <c r="D314" s="12">
        <v>0</v>
      </c>
      <c r="E314" s="12">
        <v>1234</v>
      </c>
    </row>
    <row r="315" spans="1:5" x14ac:dyDescent="0.35">
      <c r="A315" s="10">
        <v>5047</v>
      </c>
      <c r="B315" s="11" t="s">
        <v>323</v>
      </c>
      <c r="C315" s="12">
        <v>125080.79003886273</v>
      </c>
      <c r="D315" s="12">
        <v>101.992</v>
      </c>
      <c r="E315" s="12">
        <v>3979</v>
      </c>
    </row>
    <row r="316" spans="1:5" x14ac:dyDescent="0.35">
      <c r="A316" s="10">
        <v>5049</v>
      </c>
      <c r="B316" s="11" t="s">
        <v>324</v>
      </c>
      <c r="C316" s="12">
        <v>44501.162950013124</v>
      </c>
      <c r="D316" s="12">
        <v>0</v>
      </c>
      <c r="E316" s="12">
        <v>1133</v>
      </c>
    </row>
    <row r="317" spans="1:5" x14ac:dyDescent="0.35">
      <c r="A317" s="10">
        <v>5052</v>
      </c>
      <c r="B317" s="11" t="s">
        <v>325</v>
      </c>
      <c r="C317" s="12">
        <v>18421.011456719494</v>
      </c>
      <c r="D317" s="12">
        <v>0</v>
      </c>
      <c r="E317" s="12">
        <v>632</v>
      </c>
    </row>
    <row r="318" spans="1:5" x14ac:dyDescent="0.35">
      <c r="A318" s="10">
        <v>5053</v>
      </c>
      <c r="B318" s="11" t="s">
        <v>326</v>
      </c>
      <c r="C318" s="12">
        <v>230067.04751078444</v>
      </c>
      <c r="D318" s="12">
        <v>842.88599999999997</v>
      </c>
      <c r="E318" s="12">
        <v>7046</v>
      </c>
    </row>
    <row r="319" spans="1:5" x14ac:dyDescent="0.35">
      <c r="A319" s="10">
        <v>5054</v>
      </c>
      <c r="B319" s="11" t="s">
        <v>327</v>
      </c>
      <c r="C319" s="12">
        <v>299868.10108924058</v>
      </c>
      <c r="D319" s="12">
        <v>667.20500000000004</v>
      </c>
      <c r="E319" s="12">
        <v>10022</v>
      </c>
    </row>
    <row r="320" spans="1:5" x14ac:dyDescent="0.35">
      <c r="A320" s="10">
        <v>5055</v>
      </c>
      <c r="B320" s="11" t="s">
        <v>328</v>
      </c>
      <c r="C320" s="12">
        <v>207892.26546736198</v>
      </c>
      <c r="D320" s="12">
        <v>2025.6610000000001</v>
      </c>
      <c r="E320" s="12">
        <v>6174</v>
      </c>
    </row>
    <row r="321" spans="1:5" x14ac:dyDescent="0.35">
      <c r="A321" s="10">
        <v>5056</v>
      </c>
      <c r="B321" s="11" t="s">
        <v>329</v>
      </c>
      <c r="C321" s="12">
        <v>186257.29500675076</v>
      </c>
      <c r="D321" s="12">
        <v>0</v>
      </c>
      <c r="E321" s="12">
        <v>5412</v>
      </c>
    </row>
    <row r="322" spans="1:5" x14ac:dyDescent="0.35">
      <c r="A322" s="10">
        <v>5057</v>
      </c>
      <c r="B322" s="11" t="s">
        <v>330</v>
      </c>
      <c r="C322" s="12">
        <v>360707.05390480277</v>
      </c>
      <c r="D322" s="12">
        <v>0</v>
      </c>
      <c r="E322" s="12">
        <v>10615</v>
      </c>
    </row>
    <row r="323" spans="1:5" x14ac:dyDescent="0.35">
      <c r="A323" s="10">
        <v>5058</v>
      </c>
      <c r="B323" s="11" t="s">
        <v>331</v>
      </c>
      <c r="C323" s="12">
        <v>146380.36740075244</v>
      </c>
      <c r="D323" s="12">
        <v>618.28800000000001</v>
      </c>
      <c r="E323" s="12">
        <v>4360</v>
      </c>
    </row>
    <row r="324" spans="1:5" x14ac:dyDescent="0.35">
      <c r="A324" s="10">
        <v>5059</v>
      </c>
      <c r="B324" s="11" t="s">
        <v>332</v>
      </c>
      <c r="C324" s="12">
        <v>607321.09429319517</v>
      </c>
      <c r="D324" s="12">
        <v>2666.73</v>
      </c>
      <c r="E324" s="12">
        <v>18951</v>
      </c>
    </row>
    <row r="325" spans="1:5" x14ac:dyDescent="0.35">
      <c r="A325" s="10">
        <v>5060</v>
      </c>
      <c r="B325" s="11" t="s">
        <v>333</v>
      </c>
      <c r="C325" s="12">
        <v>377904.73909465072</v>
      </c>
      <c r="D325" s="12">
        <v>0</v>
      </c>
      <c r="E325" s="12">
        <v>10073</v>
      </c>
    </row>
    <row r="326" spans="1:5" x14ac:dyDescent="0.35">
      <c r="A326" s="10">
        <v>5061</v>
      </c>
      <c r="B326" s="11" t="s">
        <v>334</v>
      </c>
      <c r="C326" s="12">
        <v>58214.942902824645</v>
      </c>
      <c r="D326" s="12">
        <v>3662.3069999999998</v>
      </c>
      <c r="E326" s="12">
        <v>1948</v>
      </c>
    </row>
    <row r="327" spans="1:5" x14ac:dyDescent="0.35">
      <c r="A327" s="10">
        <v>5501</v>
      </c>
      <c r="B327" s="11" t="s">
        <v>335</v>
      </c>
      <c r="C327" s="12">
        <v>3128860.2454101983</v>
      </c>
      <c r="D327" s="12">
        <v>0</v>
      </c>
      <c r="E327" s="12">
        <v>79377</v>
      </c>
    </row>
    <row r="328" spans="1:5" x14ac:dyDescent="0.35">
      <c r="A328" s="10">
        <v>5503</v>
      </c>
      <c r="B328" s="11" t="s">
        <v>336</v>
      </c>
      <c r="C328" s="12">
        <v>903018.87927520555</v>
      </c>
      <c r="D328" s="12">
        <v>3.597</v>
      </c>
      <c r="E328" s="12">
        <v>25102</v>
      </c>
    </row>
    <row r="329" spans="1:5" x14ac:dyDescent="0.35">
      <c r="A329" s="10">
        <v>5510</v>
      </c>
      <c r="B329" s="11" t="s">
        <v>341</v>
      </c>
      <c r="C329" s="12">
        <v>86102.683880987679</v>
      </c>
      <c r="D329" s="12">
        <v>0</v>
      </c>
      <c r="E329" s="12">
        <v>2897</v>
      </c>
    </row>
    <row r="330" spans="1:5" x14ac:dyDescent="0.35">
      <c r="A330" s="10">
        <v>5512</v>
      </c>
      <c r="B330" s="11" t="s">
        <v>342</v>
      </c>
      <c r="C330" s="12">
        <v>149063.87884597454</v>
      </c>
      <c r="D330" s="12">
        <v>99.033000000000001</v>
      </c>
      <c r="E330" s="12">
        <v>4332</v>
      </c>
    </row>
    <row r="331" spans="1:5" x14ac:dyDescent="0.35">
      <c r="A331" s="10">
        <v>5514</v>
      </c>
      <c r="B331" s="11" t="s">
        <v>343</v>
      </c>
      <c r="C331" s="12">
        <v>48847.613622491925</v>
      </c>
      <c r="D331" s="12">
        <v>0</v>
      </c>
      <c r="E331" s="12">
        <v>1316</v>
      </c>
    </row>
    <row r="332" spans="1:5" x14ac:dyDescent="0.35">
      <c r="A332" s="10">
        <v>5516</v>
      </c>
      <c r="B332" s="11" t="s">
        <v>344</v>
      </c>
      <c r="C332" s="12">
        <v>41968.670307175606</v>
      </c>
      <c r="D332" s="12">
        <v>0</v>
      </c>
      <c r="E332" s="12">
        <v>1089</v>
      </c>
    </row>
    <row r="333" spans="1:5" x14ac:dyDescent="0.35">
      <c r="A333" s="10">
        <v>5518</v>
      </c>
      <c r="B333" s="11" t="s">
        <v>345</v>
      </c>
      <c r="C333" s="12">
        <v>25057.714149666372</v>
      </c>
      <c r="D333" s="12">
        <v>0</v>
      </c>
      <c r="E333" s="12">
        <v>993</v>
      </c>
    </row>
    <row r="334" spans="1:5" x14ac:dyDescent="0.35">
      <c r="A334" s="10">
        <v>5520</v>
      </c>
      <c r="B334" s="11" t="s">
        <v>346</v>
      </c>
      <c r="C334" s="12">
        <v>153539.19777733606</v>
      </c>
      <c r="D334" s="12">
        <v>12355.178</v>
      </c>
      <c r="E334" s="12">
        <v>4111</v>
      </c>
    </row>
    <row r="335" spans="1:5" x14ac:dyDescent="0.35">
      <c r="A335" s="10">
        <v>5522</v>
      </c>
      <c r="B335" s="11" t="s">
        <v>347</v>
      </c>
      <c r="C335" s="12">
        <v>68747.946113798782</v>
      </c>
      <c r="D335" s="12">
        <v>0</v>
      </c>
      <c r="E335" s="12">
        <v>2092</v>
      </c>
    </row>
    <row r="336" spans="1:5" x14ac:dyDescent="0.35">
      <c r="A336" s="10">
        <v>5524</v>
      </c>
      <c r="B336" s="11" t="s">
        <v>348</v>
      </c>
      <c r="C336" s="12">
        <v>242839.4357990126</v>
      </c>
      <c r="D336" s="12">
        <v>4424.1450000000004</v>
      </c>
      <c r="E336" s="12">
        <v>6819</v>
      </c>
    </row>
    <row r="337" spans="1:5" x14ac:dyDescent="0.35">
      <c r="A337" s="10">
        <v>5526</v>
      </c>
      <c r="B337" s="11" t="s">
        <v>349</v>
      </c>
      <c r="C337" s="12">
        <v>119570.86940619018</v>
      </c>
      <c r="D337" s="12">
        <v>0</v>
      </c>
      <c r="E337" s="12">
        <v>3570</v>
      </c>
    </row>
    <row r="338" spans="1:5" x14ac:dyDescent="0.35">
      <c r="A338" s="10">
        <v>5528</v>
      </c>
      <c r="B338" s="11" t="s">
        <v>350</v>
      </c>
      <c r="C338" s="12">
        <v>33231.391545466089</v>
      </c>
      <c r="D338" s="12">
        <v>0</v>
      </c>
      <c r="E338" s="12">
        <v>1092</v>
      </c>
    </row>
    <row r="339" spans="1:5" x14ac:dyDescent="0.35">
      <c r="A339" s="10">
        <v>5530</v>
      </c>
      <c r="B339" s="11" t="s">
        <v>351</v>
      </c>
      <c r="C339" s="12">
        <v>510821.26862701535</v>
      </c>
      <c r="D339" s="12">
        <v>324.74200000000002</v>
      </c>
      <c r="E339" s="12">
        <v>15053</v>
      </c>
    </row>
    <row r="340" spans="1:5" x14ac:dyDescent="0.35">
      <c r="A340" s="10">
        <v>5532</v>
      </c>
      <c r="B340" s="11" t="s">
        <v>352</v>
      </c>
      <c r="C340" s="12">
        <v>173373.87795577876</v>
      </c>
      <c r="D340" s="12">
        <v>0</v>
      </c>
      <c r="E340" s="12">
        <v>5603</v>
      </c>
    </row>
    <row r="341" spans="1:5" x14ac:dyDescent="0.35">
      <c r="A341" s="10">
        <v>5534</v>
      </c>
      <c r="B341" s="11" t="s">
        <v>353</v>
      </c>
      <c r="C341" s="12">
        <v>83532.388554185163</v>
      </c>
      <c r="D341" s="12">
        <v>0</v>
      </c>
      <c r="E341" s="12">
        <v>2278</v>
      </c>
    </row>
    <row r="342" spans="1:5" x14ac:dyDescent="0.35">
      <c r="A342" s="10">
        <v>5536</v>
      </c>
      <c r="B342" s="11" t="s">
        <v>354</v>
      </c>
      <c r="C342" s="12">
        <v>85386.637330836587</v>
      </c>
      <c r="D342" s="12">
        <v>0</v>
      </c>
      <c r="E342" s="12">
        <v>2776</v>
      </c>
    </row>
    <row r="343" spans="1:5" x14ac:dyDescent="0.35">
      <c r="A343" s="10">
        <v>5538</v>
      </c>
      <c r="B343" s="11" t="s">
        <v>355</v>
      </c>
      <c r="C343" s="12">
        <v>56123.822819374014</v>
      </c>
      <c r="D343" s="12">
        <v>4240.2250000000004</v>
      </c>
      <c r="E343" s="12">
        <v>1845</v>
      </c>
    </row>
    <row r="344" spans="1:5" x14ac:dyDescent="0.35">
      <c r="A344" s="10">
        <v>5540</v>
      </c>
      <c r="B344" s="11" t="s">
        <v>356</v>
      </c>
      <c r="C344" s="12">
        <v>57253.811907026313</v>
      </c>
      <c r="D344" s="12">
        <v>3429.8330000000001</v>
      </c>
      <c r="E344" s="12">
        <v>1986</v>
      </c>
    </row>
    <row r="345" spans="1:5" x14ac:dyDescent="0.35">
      <c r="A345" s="10">
        <v>5542</v>
      </c>
      <c r="B345" s="11" t="s">
        <v>357</v>
      </c>
      <c r="C345" s="12">
        <v>88820.226723532411</v>
      </c>
      <c r="D345" s="12">
        <v>0</v>
      </c>
      <c r="E345" s="12">
        <v>2791</v>
      </c>
    </row>
    <row r="346" spans="1:5" x14ac:dyDescent="0.35">
      <c r="A346" s="10">
        <v>5544</v>
      </c>
      <c r="B346" s="11" t="s">
        <v>358</v>
      </c>
      <c r="C346" s="12">
        <v>156148.71433145969</v>
      </c>
      <c r="D346" s="12">
        <v>132.858</v>
      </c>
      <c r="E346" s="12">
        <v>4820</v>
      </c>
    </row>
    <row r="347" spans="1:5" x14ac:dyDescent="0.35">
      <c r="A347" s="10">
        <v>5546</v>
      </c>
      <c r="B347" s="11" t="s">
        <v>359</v>
      </c>
      <c r="C347" s="12">
        <v>34809.224267497586</v>
      </c>
      <c r="D347" s="12">
        <v>2838.8470000000002</v>
      </c>
      <c r="E347" s="12">
        <v>1171</v>
      </c>
    </row>
    <row r="348" spans="1:5" x14ac:dyDescent="0.35">
      <c r="A348" s="10">
        <v>5601</v>
      </c>
      <c r="B348" s="11" t="s">
        <v>337</v>
      </c>
      <c r="C348" s="12">
        <v>778667.566472242</v>
      </c>
      <c r="D348" s="12">
        <v>7086.3429999999998</v>
      </c>
      <c r="E348" s="12">
        <v>21888</v>
      </c>
    </row>
    <row r="349" spans="1:5" x14ac:dyDescent="0.35">
      <c r="A349" s="10">
        <v>5603</v>
      </c>
      <c r="B349" s="11" t="s">
        <v>340</v>
      </c>
      <c r="C349" s="12">
        <v>467322.35669691075</v>
      </c>
      <c r="D349" s="12">
        <v>587.47699999999998</v>
      </c>
      <c r="E349" s="12">
        <v>11505</v>
      </c>
    </row>
    <row r="350" spans="1:5" x14ac:dyDescent="0.35">
      <c r="A350" s="10">
        <v>5605</v>
      </c>
      <c r="B350" s="11" t="s">
        <v>373</v>
      </c>
      <c r="C350" s="12">
        <v>351468.04084548942</v>
      </c>
      <c r="D350" s="12">
        <v>4665.991</v>
      </c>
      <c r="E350" s="12">
        <v>10067</v>
      </c>
    </row>
    <row r="351" spans="1:5" x14ac:dyDescent="0.35">
      <c r="A351" s="10">
        <v>5607</v>
      </c>
      <c r="B351" s="11" t="s">
        <v>339</v>
      </c>
      <c r="C351" s="12">
        <v>210299.13134824688</v>
      </c>
      <c r="D351" s="12">
        <v>0</v>
      </c>
      <c r="E351" s="12">
        <v>5900</v>
      </c>
    </row>
    <row r="352" spans="1:5" x14ac:dyDescent="0.35">
      <c r="A352" s="10">
        <v>5610</v>
      </c>
      <c r="B352" s="11" t="s">
        <v>366</v>
      </c>
      <c r="C352" s="12">
        <v>82801.177394287472</v>
      </c>
      <c r="D352" s="12">
        <v>0</v>
      </c>
      <c r="E352" s="12">
        <v>2568</v>
      </c>
    </row>
    <row r="353" spans="1:5" x14ac:dyDescent="0.35">
      <c r="A353" s="10">
        <v>5612</v>
      </c>
      <c r="B353" s="11" t="s">
        <v>360</v>
      </c>
      <c r="C353" s="12">
        <v>71525.542297314489</v>
      </c>
      <c r="D353" s="12">
        <v>1690.3920000000001</v>
      </c>
      <c r="E353" s="12">
        <v>2839</v>
      </c>
    </row>
    <row r="354" spans="1:5" x14ac:dyDescent="0.35">
      <c r="A354" s="10">
        <v>5614</v>
      </c>
      <c r="B354" s="11" t="s">
        <v>361</v>
      </c>
      <c r="C354" s="12">
        <v>24587.101027932775</v>
      </c>
      <c r="D354" s="12">
        <v>0</v>
      </c>
      <c r="E354" s="12">
        <v>883</v>
      </c>
    </row>
    <row r="355" spans="1:5" x14ac:dyDescent="0.35">
      <c r="A355" s="10">
        <v>5616</v>
      </c>
      <c r="B355" s="11" t="s">
        <v>362</v>
      </c>
      <c r="C355" s="12">
        <v>31284.648109491118</v>
      </c>
      <c r="D355" s="12">
        <v>0</v>
      </c>
      <c r="E355" s="12">
        <v>989</v>
      </c>
    </row>
    <row r="356" spans="1:5" x14ac:dyDescent="0.35">
      <c r="A356" s="10">
        <v>5618</v>
      </c>
      <c r="B356" s="11" t="s">
        <v>363</v>
      </c>
      <c r="C356" s="12">
        <v>41409.971998789159</v>
      </c>
      <c r="D356" s="12">
        <v>0</v>
      </c>
      <c r="E356" s="12">
        <v>1138</v>
      </c>
    </row>
    <row r="357" spans="1:5" x14ac:dyDescent="0.35">
      <c r="A357" s="10">
        <v>5620</v>
      </c>
      <c r="B357" s="11" t="s">
        <v>364</v>
      </c>
      <c r="C357" s="12">
        <v>110506.54850789713</v>
      </c>
      <c r="D357" s="12">
        <v>0</v>
      </c>
      <c r="E357" s="12">
        <v>2951</v>
      </c>
    </row>
    <row r="358" spans="1:5" x14ac:dyDescent="0.35">
      <c r="A358" s="10">
        <v>5622</v>
      </c>
      <c r="B358" s="11" t="s">
        <v>365</v>
      </c>
      <c r="C358" s="12">
        <v>136249.20097283387</v>
      </c>
      <c r="D358" s="12">
        <v>0</v>
      </c>
      <c r="E358" s="12">
        <v>3900</v>
      </c>
    </row>
    <row r="359" spans="1:5" x14ac:dyDescent="0.35">
      <c r="A359" s="10">
        <v>5624</v>
      </c>
      <c r="B359" s="11" t="s">
        <v>367</v>
      </c>
      <c r="C359" s="12">
        <v>43267.886111791326</v>
      </c>
      <c r="D359" s="12">
        <v>2316.2040000000002</v>
      </c>
      <c r="E359" s="12">
        <v>1243</v>
      </c>
    </row>
    <row r="360" spans="1:5" x14ac:dyDescent="0.35">
      <c r="A360" s="10">
        <v>5626</v>
      </c>
      <c r="B360" s="11" t="s">
        <v>368</v>
      </c>
      <c r="C360" s="12">
        <v>36527.471187443036</v>
      </c>
      <c r="D360" s="12">
        <v>0</v>
      </c>
      <c r="E360" s="12">
        <v>1100</v>
      </c>
    </row>
    <row r="361" spans="1:5" x14ac:dyDescent="0.35">
      <c r="A361" s="10">
        <v>5628</v>
      </c>
      <c r="B361" s="11" t="s">
        <v>370</v>
      </c>
      <c r="C361" s="12">
        <v>97166.337619766142</v>
      </c>
      <c r="D361" s="12">
        <v>0</v>
      </c>
      <c r="E361" s="12">
        <v>2837</v>
      </c>
    </row>
    <row r="362" spans="1:5" x14ac:dyDescent="0.35">
      <c r="A362" s="10">
        <v>5630</v>
      </c>
      <c r="B362" s="11" t="s">
        <v>369</v>
      </c>
      <c r="C362" s="12">
        <v>31114.736193520825</v>
      </c>
      <c r="D362" s="12">
        <v>0</v>
      </c>
      <c r="E362" s="12">
        <v>903</v>
      </c>
    </row>
    <row r="363" spans="1:5" x14ac:dyDescent="0.35">
      <c r="A363" s="10">
        <v>5632</v>
      </c>
      <c r="B363" s="11" t="s">
        <v>372</v>
      </c>
      <c r="C363" s="12">
        <v>76160.437594155766</v>
      </c>
      <c r="D363" s="12">
        <v>0</v>
      </c>
      <c r="E363" s="12">
        <v>2141</v>
      </c>
    </row>
    <row r="364" spans="1:5" x14ac:dyDescent="0.35">
      <c r="A364" s="10">
        <v>5634</v>
      </c>
      <c r="B364" s="11" t="s">
        <v>338</v>
      </c>
      <c r="C364" s="12">
        <v>65552.153332871167</v>
      </c>
      <c r="D364" s="12">
        <v>0</v>
      </c>
      <c r="E364" s="12">
        <v>2052</v>
      </c>
    </row>
    <row r="365" spans="1:5" x14ac:dyDescent="0.35">
      <c r="A365" s="10">
        <v>5636</v>
      </c>
      <c r="B365" s="11" t="s">
        <v>371</v>
      </c>
      <c r="C365" s="12">
        <v>24997.053588311101</v>
      </c>
      <c r="D365" s="12">
        <v>0</v>
      </c>
      <c r="E365" s="12">
        <v>868</v>
      </c>
    </row>
    <row r="366" spans="1:5" x14ac:dyDescent="0.35">
      <c r="A366" s="10"/>
      <c r="B366" s="11"/>
      <c r="C366" s="11"/>
      <c r="D366" s="11"/>
      <c r="E366" s="12"/>
    </row>
    <row r="367" spans="1:5" ht="15" thickBot="1" x14ac:dyDescent="0.4">
      <c r="A367" s="17" t="s">
        <v>374</v>
      </c>
      <c r="B367" s="17"/>
      <c r="C367" s="18">
        <f>SUM(C10:C366)</f>
        <v>221996136.74999967</v>
      </c>
      <c r="D367" s="18">
        <f>SUM(D10:D366)</f>
        <v>1395743.2500000009</v>
      </c>
      <c r="E367" s="18">
        <f>SUM(E10:E365)</f>
        <v>5599584</v>
      </c>
    </row>
    <row r="368" spans="1:5" ht="15" thickTop="1" x14ac:dyDescent="0.35">
      <c r="A368" s="3"/>
      <c r="B368" s="3"/>
      <c r="C368" s="3"/>
      <c r="D368" s="3"/>
      <c r="E368" s="4"/>
    </row>
    <row r="369" spans="1:5" x14ac:dyDescent="0.35">
      <c r="A369" s="3"/>
      <c r="B369" s="3"/>
      <c r="C369" s="3"/>
      <c r="D369" s="3"/>
      <c r="E369" s="3"/>
    </row>
    <row r="370" spans="1:5" x14ac:dyDescent="0.35">
      <c r="A370" s="3"/>
      <c r="B370" s="19" t="s">
        <v>375</v>
      </c>
      <c r="C370" s="19"/>
      <c r="D370" s="19"/>
      <c r="E370" s="3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F36C4-FF0F-4FC2-9520-40706AFBD915}">
  <dimension ref="A1:H370"/>
  <sheetViews>
    <sheetView workbookViewId="0">
      <pane ySplit="8" topLeftCell="A362" activePane="bottomLeft" state="frozen"/>
      <selection activeCell="H366" sqref="H366"/>
      <selection pane="bottomLeft" activeCell="H366" sqref="H366"/>
    </sheetView>
  </sheetViews>
  <sheetFormatPr baseColWidth="10" defaultColWidth="10.7265625" defaultRowHeight="14.5" x14ac:dyDescent="0.35"/>
  <cols>
    <col min="1" max="1" width="8.453125" customWidth="1"/>
    <col min="2" max="2" width="12.54296875" customWidth="1"/>
    <col min="3" max="3" width="14" customWidth="1"/>
    <col min="4" max="4" width="12.54296875" customWidth="1"/>
    <col min="5" max="5" width="19.54296875" customWidth="1"/>
  </cols>
  <sheetData>
    <row r="1" spans="1:5" ht="18" x14ac:dyDescent="0.4">
      <c r="A1" s="1" t="s">
        <v>382</v>
      </c>
      <c r="E1" s="3"/>
    </row>
    <row r="2" spans="1:5" x14ac:dyDescent="0.35">
      <c r="A2" s="2"/>
      <c r="B2" s="3"/>
      <c r="C2" s="4">
        <f>+C367</f>
        <v>221996136.74999997</v>
      </c>
      <c r="D2" s="4">
        <f>+D367</f>
        <v>1395743.2500000009</v>
      </c>
      <c r="E2" s="4">
        <f>+C2+D2</f>
        <v>223391879.99999997</v>
      </c>
    </row>
    <row r="3" spans="1:5" x14ac:dyDescent="0.35">
      <c r="C3" s="4">
        <f>+C367*1000/$E367</f>
        <v>39645.112342273991</v>
      </c>
      <c r="D3" s="4">
        <f>+D367*1000/$E367</f>
        <v>249.25838240840764</v>
      </c>
      <c r="E3" s="3"/>
    </row>
    <row r="4" spans="1:5" x14ac:dyDescent="0.35">
      <c r="A4" s="3"/>
      <c r="B4" s="3"/>
      <c r="C4" s="3"/>
      <c r="D4" s="4"/>
      <c r="E4" s="3"/>
    </row>
    <row r="5" spans="1:5" x14ac:dyDescent="0.35">
      <c r="A5" s="6" t="s">
        <v>1</v>
      </c>
      <c r="B5" s="6" t="s">
        <v>2</v>
      </c>
      <c r="C5" s="6" t="s">
        <v>5</v>
      </c>
      <c r="D5" s="6" t="s">
        <v>6</v>
      </c>
      <c r="E5" s="20" t="s">
        <v>376</v>
      </c>
    </row>
    <row r="6" spans="1:5" x14ac:dyDescent="0.35">
      <c r="A6" s="7"/>
      <c r="B6" s="7"/>
      <c r="C6" s="8" t="s">
        <v>384</v>
      </c>
      <c r="D6" s="8" t="s">
        <v>13</v>
      </c>
      <c r="E6" s="21">
        <v>45658</v>
      </c>
    </row>
    <row r="7" spans="1:5" x14ac:dyDescent="0.35">
      <c r="A7" s="7"/>
      <c r="B7" s="7"/>
      <c r="C7" s="7" t="s">
        <v>396</v>
      </c>
      <c r="D7" s="7"/>
      <c r="E7" s="22"/>
    </row>
    <row r="8" spans="1:5" x14ac:dyDescent="0.35">
      <c r="A8" s="9"/>
      <c r="B8" s="9"/>
      <c r="C8" s="9"/>
      <c r="D8" s="9"/>
      <c r="E8" s="23"/>
    </row>
    <row r="10" spans="1:5" x14ac:dyDescent="0.35">
      <c r="A10" s="10">
        <v>301</v>
      </c>
      <c r="B10" s="11" t="s">
        <v>20</v>
      </c>
      <c r="C10" s="12">
        <v>38051876.030531734</v>
      </c>
      <c r="D10" s="12">
        <v>0</v>
      </c>
      <c r="E10" s="12">
        <v>722308</v>
      </c>
    </row>
    <row r="11" spans="1:5" x14ac:dyDescent="0.35">
      <c r="A11" s="10">
        <v>1101</v>
      </c>
      <c r="B11" s="11" t="s">
        <v>21</v>
      </c>
      <c r="C11" s="12">
        <v>570745.37902855268</v>
      </c>
      <c r="D11" s="12">
        <v>750.904</v>
      </c>
      <c r="E11" s="12">
        <v>15271</v>
      </c>
    </row>
    <row r="12" spans="1:5" x14ac:dyDescent="0.35">
      <c r="A12" s="10">
        <v>1103</v>
      </c>
      <c r="B12" s="11" t="s">
        <v>22</v>
      </c>
      <c r="C12" s="12">
        <v>7570707.4957362711</v>
      </c>
      <c r="D12" s="12">
        <v>0</v>
      </c>
      <c r="E12" s="12">
        <v>149986</v>
      </c>
    </row>
    <row r="13" spans="1:5" x14ac:dyDescent="0.35">
      <c r="A13" s="10">
        <v>1106</v>
      </c>
      <c r="B13" s="11" t="s">
        <v>23</v>
      </c>
      <c r="C13" s="12">
        <v>1589142.3287219857</v>
      </c>
      <c r="D13" s="12">
        <v>0</v>
      </c>
      <c r="E13" s="12">
        <v>38718</v>
      </c>
    </row>
    <row r="14" spans="1:5" x14ac:dyDescent="0.35">
      <c r="A14" s="10">
        <v>1108</v>
      </c>
      <c r="B14" s="11" t="s">
        <v>24</v>
      </c>
      <c r="C14" s="12">
        <v>3463395.3809928661</v>
      </c>
      <c r="D14" s="12">
        <v>19659.86</v>
      </c>
      <c r="E14" s="12">
        <v>84665</v>
      </c>
    </row>
    <row r="15" spans="1:5" x14ac:dyDescent="0.35">
      <c r="A15" s="10">
        <v>1111</v>
      </c>
      <c r="B15" s="11" t="s">
        <v>25</v>
      </c>
      <c r="C15" s="12">
        <v>117141.48982076242</v>
      </c>
      <c r="D15" s="12">
        <v>371.65699999999998</v>
      </c>
      <c r="E15" s="12">
        <v>3375</v>
      </c>
    </row>
    <row r="16" spans="1:5" x14ac:dyDescent="0.35">
      <c r="A16" s="10">
        <v>1112</v>
      </c>
      <c r="B16" s="11" t="s">
        <v>26</v>
      </c>
      <c r="C16" s="12">
        <v>102676.59346811417</v>
      </c>
      <c r="D16" s="12">
        <v>1221.297</v>
      </c>
      <c r="E16" s="12">
        <v>3253</v>
      </c>
    </row>
    <row r="17" spans="1:5" x14ac:dyDescent="0.35">
      <c r="A17" s="10">
        <v>1114</v>
      </c>
      <c r="B17" s="11" t="s">
        <v>27</v>
      </c>
      <c r="C17" s="12">
        <v>107380.85190708852</v>
      </c>
      <c r="D17" s="12">
        <v>0.42899999999999999</v>
      </c>
      <c r="E17" s="12">
        <v>2927</v>
      </c>
    </row>
    <row r="18" spans="1:5" x14ac:dyDescent="0.35">
      <c r="A18" s="10">
        <v>1119</v>
      </c>
      <c r="B18" s="11" t="s">
        <v>28</v>
      </c>
      <c r="C18" s="12">
        <v>676884.15623419394</v>
      </c>
      <c r="D18" s="12">
        <v>0</v>
      </c>
      <c r="E18" s="12">
        <v>20108</v>
      </c>
    </row>
    <row r="19" spans="1:5" x14ac:dyDescent="0.35">
      <c r="A19" s="10">
        <v>1120</v>
      </c>
      <c r="B19" s="11" t="s">
        <v>29</v>
      </c>
      <c r="C19" s="12">
        <v>798390.82506504783</v>
      </c>
      <c r="D19" s="12">
        <v>0</v>
      </c>
      <c r="E19" s="12">
        <v>21257</v>
      </c>
    </row>
    <row r="20" spans="1:5" x14ac:dyDescent="0.35">
      <c r="A20" s="10">
        <v>1121</v>
      </c>
      <c r="B20" s="11" t="s">
        <v>30</v>
      </c>
      <c r="C20" s="12">
        <v>810915.07199057436</v>
      </c>
      <c r="D20" s="12">
        <v>0</v>
      </c>
      <c r="E20" s="12">
        <v>20254</v>
      </c>
    </row>
    <row r="21" spans="1:5" x14ac:dyDescent="0.35">
      <c r="A21" s="10">
        <v>1122</v>
      </c>
      <c r="B21" s="11" t="s">
        <v>31</v>
      </c>
      <c r="C21" s="12">
        <v>429317.53179408365</v>
      </c>
      <c r="D21" s="12">
        <v>2885.0250000000001</v>
      </c>
      <c r="E21" s="12">
        <v>12541</v>
      </c>
    </row>
    <row r="22" spans="1:5" x14ac:dyDescent="0.35">
      <c r="A22" s="10">
        <v>1124</v>
      </c>
      <c r="B22" s="11" t="s">
        <v>32</v>
      </c>
      <c r="C22" s="12">
        <v>1450526.6504179423</v>
      </c>
      <c r="D22" s="12">
        <v>0</v>
      </c>
      <c r="E22" s="12">
        <v>29110</v>
      </c>
    </row>
    <row r="23" spans="1:5" x14ac:dyDescent="0.35">
      <c r="A23" s="10">
        <v>1127</v>
      </c>
      <c r="B23" s="11" t="s">
        <v>33</v>
      </c>
      <c r="C23" s="12">
        <v>512895.15282016055</v>
      </c>
      <c r="D23" s="12">
        <v>0</v>
      </c>
      <c r="E23" s="12">
        <v>11921</v>
      </c>
    </row>
    <row r="24" spans="1:5" x14ac:dyDescent="0.35">
      <c r="A24" s="10">
        <v>1130</v>
      </c>
      <c r="B24" s="11" t="s">
        <v>34</v>
      </c>
      <c r="C24" s="12">
        <v>476752.66307724547</v>
      </c>
      <c r="D24" s="12">
        <v>925.66099999999994</v>
      </c>
      <c r="E24" s="12">
        <v>13787</v>
      </c>
    </row>
    <row r="25" spans="1:5" x14ac:dyDescent="0.35">
      <c r="A25" s="10">
        <v>1133</v>
      </c>
      <c r="B25" s="11" t="s">
        <v>35</v>
      </c>
      <c r="C25" s="12">
        <v>101263.00967756496</v>
      </c>
      <c r="D25" s="12">
        <v>22266.276999999998</v>
      </c>
      <c r="E25" s="12">
        <v>2673</v>
      </c>
    </row>
    <row r="26" spans="1:5" x14ac:dyDescent="0.35">
      <c r="A26" s="10">
        <v>1134</v>
      </c>
      <c r="B26" s="11" t="s">
        <v>36</v>
      </c>
      <c r="C26" s="12">
        <v>141845.82703065441</v>
      </c>
      <c r="D26" s="12">
        <v>52112.5</v>
      </c>
      <c r="E26" s="12">
        <v>3938</v>
      </c>
    </row>
    <row r="27" spans="1:5" x14ac:dyDescent="0.35">
      <c r="A27" s="10">
        <v>1135</v>
      </c>
      <c r="B27" s="11" t="s">
        <v>37</v>
      </c>
      <c r="C27" s="12">
        <v>159710.19246061382</v>
      </c>
      <c r="D27" s="12">
        <v>17997.309000000001</v>
      </c>
      <c r="E27" s="12">
        <v>4547</v>
      </c>
    </row>
    <row r="28" spans="1:5" x14ac:dyDescent="0.35">
      <c r="A28" s="10">
        <v>1144</v>
      </c>
      <c r="B28" s="11" t="s">
        <v>38</v>
      </c>
      <c r="C28" s="12">
        <v>21976.416539632708</v>
      </c>
      <c r="D28" s="12">
        <v>0</v>
      </c>
      <c r="E28" s="12">
        <v>560</v>
      </c>
    </row>
    <row r="29" spans="1:5" x14ac:dyDescent="0.35">
      <c r="A29" s="10">
        <v>1145</v>
      </c>
      <c r="B29" s="11" t="s">
        <v>39</v>
      </c>
      <c r="C29" s="12">
        <v>35809.442291352585</v>
      </c>
      <c r="D29" s="12">
        <v>0</v>
      </c>
      <c r="E29" s="12">
        <v>898</v>
      </c>
    </row>
    <row r="30" spans="1:5" x14ac:dyDescent="0.35">
      <c r="A30" s="10">
        <v>1146</v>
      </c>
      <c r="B30" s="11" t="s">
        <v>40</v>
      </c>
      <c r="C30" s="12">
        <v>418483.50598554243</v>
      </c>
      <c r="D30" s="12">
        <v>0</v>
      </c>
      <c r="E30" s="12">
        <v>11673</v>
      </c>
    </row>
    <row r="31" spans="1:5" x14ac:dyDescent="0.35">
      <c r="A31" s="10">
        <v>1149</v>
      </c>
      <c r="B31" s="11" t="s">
        <v>41</v>
      </c>
      <c r="C31" s="12">
        <v>1537873.8718758677</v>
      </c>
      <c r="D31" s="12">
        <v>0</v>
      </c>
      <c r="E31" s="12">
        <v>43636</v>
      </c>
    </row>
    <row r="32" spans="1:5" x14ac:dyDescent="0.35">
      <c r="A32" s="10">
        <v>1151</v>
      </c>
      <c r="B32" s="11" t="s">
        <v>42</v>
      </c>
      <c r="C32" s="12">
        <v>9057.2677563349953</v>
      </c>
      <c r="D32" s="12">
        <v>0</v>
      </c>
      <c r="E32" s="12">
        <v>220</v>
      </c>
    </row>
    <row r="33" spans="1:8" x14ac:dyDescent="0.35">
      <c r="A33" s="10">
        <v>1160</v>
      </c>
      <c r="B33" s="11" t="s">
        <v>43</v>
      </c>
      <c r="C33" s="12">
        <v>363253.86110116704</v>
      </c>
      <c r="D33" s="12">
        <v>0</v>
      </c>
      <c r="E33" s="12">
        <v>9047</v>
      </c>
    </row>
    <row r="34" spans="1:8" x14ac:dyDescent="0.35">
      <c r="A34" s="10">
        <v>1505</v>
      </c>
      <c r="B34" s="11" t="s">
        <v>44</v>
      </c>
      <c r="C34" s="12">
        <v>875254.47483965463</v>
      </c>
      <c r="D34" s="12">
        <v>0</v>
      </c>
      <c r="E34" s="12">
        <v>24567</v>
      </c>
    </row>
    <row r="35" spans="1:8" x14ac:dyDescent="0.35">
      <c r="A35" s="10">
        <v>1506</v>
      </c>
      <c r="B35" s="11" t="s">
        <v>45</v>
      </c>
      <c r="C35" s="12">
        <v>1270554.7367031132</v>
      </c>
      <c r="D35" s="12">
        <v>12764.972</v>
      </c>
      <c r="E35" s="12">
        <v>33194</v>
      </c>
    </row>
    <row r="36" spans="1:8" x14ac:dyDescent="0.35">
      <c r="A36" s="10">
        <v>1507</v>
      </c>
      <c r="B36" s="11" t="s">
        <v>46</v>
      </c>
      <c r="C36" s="12">
        <v>2566454.5326209199</v>
      </c>
      <c r="D36" s="12">
        <v>0</v>
      </c>
      <c r="E36" s="12">
        <v>68477</v>
      </c>
      <c r="G36" s="5"/>
      <c r="H36" s="5"/>
    </row>
    <row r="37" spans="1:8" x14ac:dyDescent="0.35">
      <c r="A37" s="10">
        <v>1511</v>
      </c>
      <c r="B37" s="11" t="s">
        <v>47</v>
      </c>
      <c r="C37" s="12">
        <v>112973.35988725559</v>
      </c>
      <c r="D37" s="12">
        <v>412.91800000000001</v>
      </c>
      <c r="E37" s="12">
        <v>3031</v>
      </c>
    </row>
    <row r="38" spans="1:8" x14ac:dyDescent="0.35">
      <c r="A38" s="14">
        <v>1514</v>
      </c>
      <c r="B38" s="15" t="s">
        <v>48</v>
      </c>
      <c r="C38" s="12">
        <v>104385.70260372238</v>
      </c>
      <c r="D38" s="12">
        <v>0</v>
      </c>
      <c r="E38" s="12">
        <v>2456</v>
      </c>
    </row>
    <row r="39" spans="1:8" x14ac:dyDescent="0.35">
      <c r="A39" s="10">
        <v>1515</v>
      </c>
      <c r="B39" s="11" t="s">
        <v>49</v>
      </c>
      <c r="C39" s="12">
        <v>307272.98919714545</v>
      </c>
      <c r="D39" s="12">
        <v>0</v>
      </c>
      <c r="E39" s="12">
        <v>9012</v>
      </c>
    </row>
    <row r="40" spans="1:8" x14ac:dyDescent="0.35">
      <c r="A40" s="10">
        <v>1516</v>
      </c>
      <c r="B40" s="11" t="s">
        <v>50</v>
      </c>
      <c r="C40" s="12">
        <v>328006.33852219844</v>
      </c>
      <c r="D40" s="12">
        <v>0</v>
      </c>
      <c r="E40" s="12">
        <v>8951</v>
      </c>
    </row>
    <row r="41" spans="1:8" x14ac:dyDescent="0.35">
      <c r="A41" s="10">
        <v>1517</v>
      </c>
      <c r="B41" s="11" t="s">
        <v>51</v>
      </c>
      <c r="C41" s="12">
        <v>167164.90513002969</v>
      </c>
      <c r="D41" s="12">
        <v>0</v>
      </c>
      <c r="E41" s="12">
        <v>5393</v>
      </c>
    </row>
    <row r="42" spans="1:8" x14ac:dyDescent="0.35">
      <c r="A42" s="10">
        <v>1520</v>
      </c>
      <c r="B42" s="11" t="s">
        <v>52</v>
      </c>
      <c r="C42" s="12">
        <v>359971.58652866242</v>
      </c>
      <c r="D42" s="12">
        <v>0</v>
      </c>
      <c r="E42" s="12">
        <v>10993</v>
      </c>
    </row>
    <row r="43" spans="1:8" x14ac:dyDescent="0.35">
      <c r="A43" s="10">
        <v>1525</v>
      </c>
      <c r="B43" s="11" t="s">
        <v>53</v>
      </c>
      <c r="C43" s="12">
        <v>148513.6916834845</v>
      </c>
      <c r="D43" s="12">
        <v>88.429000000000002</v>
      </c>
      <c r="E43" s="12">
        <v>4379</v>
      </c>
    </row>
    <row r="44" spans="1:8" x14ac:dyDescent="0.35">
      <c r="A44" s="10">
        <v>1528</v>
      </c>
      <c r="B44" s="11" t="s">
        <v>54</v>
      </c>
      <c r="C44" s="12">
        <v>244593.29342067102</v>
      </c>
      <c r="D44" s="12">
        <v>0</v>
      </c>
      <c r="E44" s="12">
        <v>7635</v>
      </c>
    </row>
    <row r="45" spans="1:8" x14ac:dyDescent="0.35">
      <c r="A45" s="10">
        <v>1531</v>
      </c>
      <c r="B45" s="11" t="s">
        <v>55</v>
      </c>
      <c r="C45" s="12">
        <v>317326.18095567962</v>
      </c>
      <c r="D45" s="12">
        <v>0</v>
      </c>
      <c r="E45" s="12">
        <v>9833</v>
      </c>
    </row>
    <row r="46" spans="1:8" x14ac:dyDescent="0.35">
      <c r="A46" s="10">
        <v>1532</v>
      </c>
      <c r="B46" s="11" t="s">
        <v>56</v>
      </c>
      <c r="C46" s="12">
        <v>316174.86179256311</v>
      </c>
      <c r="D46" s="12">
        <v>0</v>
      </c>
      <c r="E46" s="12">
        <v>8813</v>
      </c>
    </row>
    <row r="47" spans="1:8" x14ac:dyDescent="0.35">
      <c r="A47" s="10">
        <v>1535</v>
      </c>
      <c r="B47" s="11" t="s">
        <v>57</v>
      </c>
      <c r="C47" s="12">
        <v>255558.31418173405</v>
      </c>
      <c r="D47" s="12">
        <v>0</v>
      </c>
      <c r="E47" s="12">
        <v>7181</v>
      </c>
    </row>
    <row r="48" spans="1:8" x14ac:dyDescent="0.35">
      <c r="A48" s="10">
        <v>1539</v>
      </c>
      <c r="B48" s="11" t="s">
        <v>58</v>
      </c>
      <c r="C48" s="12">
        <v>258701.10263439716</v>
      </c>
      <c r="D48" s="12">
        <v>3888.951</v>
      </c>
      <c r="E48" s="12">
        <v>7318</v>
      </c>
    </row>
    <row r="49" spans="1:6" x14ac:dyDescent="0.35">
      <c r="A49" s="10">
        <v>1547</v>
      </c>
      <c r="B49" s="11" t="s">
        <v>59</v>
      </c>
      <c r="C49" s="12">
        <v>134926.83703998456</v>
      </c>
      <c r="D49" s="12">
        <v>0</v>
      </c>
      <c r="E49" s="12">
        <v>3741</v>
      </c>
    </row>
    <row r="50" spans="1:6" x14ac:dyDescent="0.35">
      <c r="A50" s="10">
        <v>1554</v>
      </c>
      <c r="B50" s="11" t="s">
        <v>60</v>
      </c>
      <c r="C50" s="12">
        <v>211882.71369785562</v>
      </c>
      <c r="D50" s="12">
        <v>0</v>
      </c>
      <c r="E50" s="12">
        <v>6071</v>
      </c>
    </row>
    <row r="51" spans="1:6" x14ac:dyDescent="0.35">
      <c r="A51" s="10">
        <v>1557</v>
      </c>
      <c r="B51" s="11" t="s">
        <v>61</v>
      </c>
      <c r="C51" s="12">
        <v>82383.269029134492</v>
      </c>
      <c r="D51" s="12">
        <v>0</v>
      </c>
      <c r="E51" s="12">
        <v>2732</v>
      </c>
    </row>
    <row r="52" spans="1:6" x14ac:dyDescent="0.35">
      <c r="A52" s="10">
        <v>1560</v>
      </c>
      <c r="B52" s="11" t="s">
        <v>62</v>
      </c>
      <c r="C52" s="12">
        <v>101674.63852693699</v>
      </c>
      <c r="D52" s="12">
        <v>0</v>
      </c>
      <c r="E52" s="12">
        <v>3095</v>
      </c>
    </row>
    <row r="53" spans="1:6" x14ac:dyDescent="0.35">
      <c r="A53" s="10">
        <v>1563</v>
      </c>
      <c r="B53" s="11" t="s">
        <v>63</v>
      </c>
      <c r="C53" s="12">
        <v>272438.5798869853</v>
      </c>
      <c r="D53" s="12">
        <v>15514.224</v>
      </c>
      <c r="E53" s="12">
        <v>7226</v>
      </c>
    </row>
    <row r="54" spans="1:6" x14ac:dyDescent="0.35">
      <c r="A54" s="10">
        <v>1566</v>
      </c>
      <c r="B54" s="11" t="s">
        <v>64</v>
      </c>
      <c r="C54" s="12">
        <v>188047.2544161886</v>
      </c>
      <c r="D54" s="12">
        <v>7524.7920000000004</v>
      </c>
      <c r="E54" s="12">
        <v>5948</v>
      </c>
    </row>
    <row r="55" spans="1:6" x14ac:dyDescent="0.35">
      <c r="A55" s="10">
        <v>1573</v>
      </c>
      <c r="B55" s="11" t="s">
        <v>65</v>
      </c>
      <c r="C55" s="12">
        <v>76891.675181967526</v>
      </c>
      <c r="D55" s="12">
        <v>0</v>
      </c>
      <c r="E55" s="12">
        <v>2178</v>
      </c>
    </row>
    <row r="56" spans="1:6" x14ac:dyDescent="0.35">
      <c r="A56" s="10">
        <v>1576</v>
      </c>
      <c r="B56" s="11" t="s">
        <v>66</v>
      </c>
      <c r="C56" s="12">
        <v>124742.78476298322</v>
      </c>
      <c r="D56" s="12">
        <v>0</v>
      </c>
      <c r="E56" s="12">
        <v>3419</v>
      </c>
    </row>
    <row r="57" spans="1:6" x14ac:dyDescent="0.35">
      <c r="A57" s="10">
        <v>1577</v>
      </c>
      <c r="B57" s="11" t="s">
        <v>67</v>
      </c>
      <c r="C57" s="12">
        <v>354041.00578896387</v>
      </c>
      <c r="D57" s="12">
        <v>4178.5590000000002</v>
      </c>
      <c r="E57" s="12">
        <v>11210</v>
      </c>
    </row>
    <row r="58" spans="1:6" x14ac:dyDescent="0.35">
      <c r="A58" s="10">
        <v>1578</v>
      </c>
      <c r="B58" s="11" t="s">
        <v>68</v>
      </c>
      <c r="C58" s="12">
        <v>90974.870341332455</v>
      </c>
      <c r="D58" s="12">
        <v>10128.723</v>
      </c>
      <c r="E58" s="12">
        <v>2531</v>
      </c>
    </row>
    <row r="59" spans="1:6" x14ac:dyDescent="0.35">
      <c r="A59" s="10">
        <v>1579</v>
      </c>
      <c r="B59" s="11" t="s">
        <v>69</v>
      </c>
      <c r="C59" s="12">
        <v>460150.08075215371</v>
      </c>
      <c r="D59" s="12">
        <v>0</v>
      </c>
      <c r="E59" s="12">
        <v>13570</v>
      </c>
    </row>
    <row r="60" spans="1:6" x14ac:dyDescent="0.35">
      <c r="A60" s="10">
        <v>1804</v>
      </c>
      <c r="B60" s="11" t="s">
        <v>70</v>
      </c>
      <c r="C60" s="12">
        <v>2062441.270892503</v>
      </c>
      <c r="D60" s="12">
        <v>1499.52</v>
      </c>
      <c r="E60" s="12">
        <v>54191</v>
      </c>
      <c r="F60" s="5"/>
    </row>
    <row r="61" spans="1:6" x14ac:dyDescent="0.35">
      <c r="A61" s="10">
        <v>1806</v>
      </c>
      <c r="B61" s="11" t="s">
        <v>71</v>
      </c>
      <c r="C61" s="12">
        <v>769793.92824392195</v>
      </c>
      <c r="D61" s="12">
        <v>22102.134999999998</v>
      </c>
      <c r="E61" s="12">
        <v>21699</v>
      </c>
    </row>
    <row r="62" spans="1:6" x14ac:dyDescent="0.35">
      <c r="A62" s="10">
        <v>1811</v>
      </c>
      <c r="B62" s="11" t="s">
        <v>72</v>
      </c>
      <c r="C62" s="12">
        <v>39539.005516028039</v>
      </c>
      <c r="D62" s="12">
        <v>6153.2790000000005</v>
      </c>
      <c r="E62" s="12">
        <v>1406</v>
      </c>
    </row>
    <row r="63" spans="1:6" x14ac:dyDescent="0.35">
      <c r="A63" s="10">
        <v>1812</v>
      </c>
      <c r="B63" s="11" t="s">
        <v>73</v>
      </c>
      <c r="C63" s="12">
        <v>66865.099440185411</v>
      </c>
      <c r="D63" s="12">
        <v>0</v>
      </c>
      <c r="E63" s="12">
        <v>1987</v>
      </c>
    </row>
    <row r="64" spans="1:6" x14ac:dyDescent="0.35">
      <c r="A64" s="10">
        <v>1813</v>
      </c>
      <c r="B64" s="11" t="s">
        <v>74</v>
      </c>
      <c r="C64" s="12">
        <v>300084.69157215441</v>
      </c>
      <c r="D64" s="12">
        <v>316.976</v>
      </c>
      <c r="E64" s="12">
        <v>7906</v>
      </c>
    </row>
    <row r="65" spans="1:5" x14ac:dyDescent="0.35">
      <c r="A65" s="10">
        <v>1815</v>
      </c>
      <c r="B65" s="11" t="s">
        <v>75</v>
      </c>
      <c r="C65" s="12">
        <v>44472.959817202587</v>
      </c>
      <c r="D65" s="12">
        <v>0</v>
      </c>
      <c r="E65" s="12">
        <v>1224</v>
      </c>
    </row>
    <row r="66" spans="1:5" x14ac:dyDescent="0.35">
      <c r="A66" s="10">
        <v>1816</v>
      </c>
      <c r="B66" s="11" t="s">
        <v>76</v>
      </c>
      <c r="C66" s="12">
        <v>17903.512082655543</v>
      </c>
      <c r="D66" s="12">
        <v>0</v>
      </c>
      <c r="E66" s="12">
        <v>501</v>
      </c>
    </row>
    <row r="67" spans="1:5" x14ac:dyDescent="0.35">
      <c r="A67" s="10">
        <v>1818</v>
      </c>
      <c r="B67" s="11" t="s">
        <v>49</v>
      </c>
      <c r="C67" s="12">
        <v>60553.886504442547</v>
      </c>
      <c r="D67" s="12">
        <v>0</v>
      </c>
      <c r="E67" s="12">
        <v>1894</v>
      </c>
    </row>
    <row r="68" spans="1:5" x14ac:dyDescent="0.35">
      <c r="A68" s="10">
        <v>1820</v>
      </c>
      <c r="B68" s="11" t="s">
        <v>77</v>
      </c>
      <c r="C68" s="12">
        <v>253389.11453155271</v>
      </c>
      <c r="D68" s="12">
        <v>0</v>
      </c>
      <c r="E68" s="12">
        <v>7495</v>
      </c>
    </row>
    <row r="69" spans="1:5" x14ac:dyDescent="0.35">
      <c r="A69" s="10">
        <v>1822</v>
      </c>
      <c r="B69" s="11" t="s">
        <v>78</v>
      </c>
      <c r="C69" s="12">
        <v>74120.465028689883</v>
      </c>
      <c r="D69" s="12">
        <v>0</v>
      </c>
      <c r="E69" s="12">
        <v>2402</v>
      </c>
    </row>
    <row r="70" spans="1:5" x14ac:dyDescent="0.35">
      <c r="A70" s="10">
        <v>1824</v>
      </c>
      <c r="B70" s="11" t="s">
        <v>79</v>
      </c>
      <c r="C70" s="12">
        <v>461051.58318252565</v>
      </c>
      <c r="D70" s="12">
        <v>3262.5889999999999</v>
      </c>
      <c r="E70" s="12">
        <v>13527</v>
      </c>
    </row>
    <row r="71" spans="1:5" x14ac:dyDescent="0.35">
      <c r="A71" s="10">
        <v>1825</v>
      </c>
      <c r="B71" s="11" t="s">
        <v>80</v>
      </c>
      <c r="C71" s="12">
        <v>43183.70372111311</v>
      </c>
      <c r="D71" s="12">
        <v>2695.7809999999999</v>
      </c>
      <c r="E71" s="12">
        <v>1491</v>
      </c>
    </row>
    <row r="72" spans="1:5" x14ac:dyDescent="0.35">
      <c r="A72" s="10">
        <v>1826</v>
      </c>
      <c r="B72" s="11" t="s">
        <v>81</v>
      </c>
      <c r="C72" s="12">
        <v>35010.086265443955</v>
      </c>
      <c r="D72" s="12">
        <v>2952.0590000000002</v>
      </c>
      <c r="E72" s="12">
        <v>1306</v>
      </c>
    </row>
    <row r="73" spans="1:5" x14ac:dyDescent="0.35">
      <c r="A73" s="10">
        <v>1827</v>
      </c>
      <c r="B73" s="11" t="s">
        <v>82</v>
      </c>
      <c r="C73" s="12">
        <v>45181.249437784099</v>
      </c>
      <c r="D73" s="12">
        <v>0</v>
      </c>
      <c r="E73" s="12">
        <v>1467</v>
      </c>
    </row>
    <row r="74" spans="1:5" x14ac:dyDescent="0.35">
      <c r="A74" s="10">
        <v>1828</v>
      </c>
      <c r="B74" s="11" t="s">
        <v>83</v>
      </c>
      <c r="C74" s="12">
        <v>56238.261042510363</v>
      </c>
      <c r="D74" s="12">
        <v>0</v>
      </c>
      <c r="E74" s="12">
        <v>1905</v>
      </c>
    </row>
    <row r="75" spans="1:5" x14ac:dyDescent="0.35">
      <c r="A75" s="10">
        <v>1832</v>
      </c>
      <c r="B75" s="11" t="s">
        <v>84</v>
      </c>
      <c r="C75" s="12">
        <v>133305.54358008783</v>
      </c>
      <c r="D75" s="12">
        <v>35475.836000000003</v>
      </c>
      <c r="E75" s="12">
        <v>4540</v>
      </c>
    </row>
    <row r="76" spans="1:5" x14ac:dyDescent="0.35">
      <c r="A76" s="10">
        <v>1833</v>
      </c>
      <c r="B76" s="11" t="s">
        <v>85</v>
      </c>
      <c r="C76" s="12">
        <v>895599.64621848636</v>
      </c>
      <c r="D76" s="12">
        <v>30109.584999999999</v>
      </c>
      <c r="E76" s="12">
        <v>26098</v>
      </c>
    </row>
    <row r="77" spans="1:5" x14ac:dyDescent="0.35">
      <c r="A77" s="10">
        <v>1834</v>
      </c>
      <c r="B77" s="11" t="s">
        <v>86</v>
      </c>
      <c r="C77" s="12">
        <v>67971.035081969036</v>
      </c>
      <c r="D77" s="12">
        <v>2.8159999999999998</v>
      </c>
      <c r="E77" s="12">
        <v>1926</v>
      </c>
    </row>
    <row r="78" spans="1:5" x14ac:dyDescent="0.35">
      <c r="A78" s="10">
        <v>1835</v>
      </c>
      <c r="B78" s="11" t="s">
        <v>87</v>
      </c>
      <c r="C78" s="12">
        <v>15384.675372998747</v>
      </c>
      <c r="D78" s="12">
        <v>0</v>
      </c>
      <c r="E78" s="12">
        <v>467</v>
      </c>
    </row>
    <row r="79" spans="1:5" x14ac:dyDescent="0.35">
      <c r="A79" s="10">
        <v>1836</v>
      </c>
      <c r="B79" s="11" t="s">
        <v>88</v>
      </c>
      <c r="C79" s="12">
        <v>37185.737175734444</v>
      </c>
      <c r="D79" s="12">
        <v>349.096</v>
      </c>
      <c r="E79" s="12">
        <v>1146</v>
      </c>
    </row>
    <row r="80" spans="1:5" x14ac:dyDescent="0.35">
      <c r="A80" s="10">
        <v>1837</v>
      </c>
      <c r="B80" s="11" t="s">
        <v>89</v>
      </c>
      <c r="C80" s="12">
        <v>213602.86926155488</v>
      </c>
      <c r="D80" s="12">
        <v>22309.583999999999</v>
      </c>
      <c r="E80" s="12">
        <v>6159</v>
      </c>
    </row>
    <row r="81" spans="1:5" x14ac:dyDescent="0.35">
      <c r="A81" s="10">
        <v>1838</v>
      </c>
      <c r="B81" s="11" t="s">
        <v>90</v>
      </c>
      <c r="C81" s="12">
        <v>65050.259691782281</v>
      </c>
      <c r="D81" s="12">
        <v>3571.931</v>
      </c>
      <c r="E81" s="12">
        <v>2005</v>
      </c>
    </row>
    <row r="82" spans="1:5" x14ac:dyDescent="0.35">
      <c r="A82" s="10">
        <v>1839</v>
      </c>
      <c r="B82" s="11" t="s">
        <v>91</v>
      </c>
      <c r="C82" s="12">
        <v>26795.822217803903</v>
      </c>
      <c r="D82" s="12">
        <v>7253.7849999999999</v>
      </c>
      <c r="E82" s="12">
        <v>1076</v>
      </c>
    </row>
    <row r="83" spans="1:5" x14ac:dyDescent="0.35">
      <c r="A83" s="10">
        <v>1840</v>
      </c>
      <c r="B83" s="11" t="s">
        <v>92</v>
      </c>
      <c r="C83" s="12">
        <v>147050.99631310467</v>
      </c>
      <c r="D83" s="12">
        <v>668.67899999999997</v>
      </c>
      <c r="E83" s="12">
        <v>4934</v>
      </c>
    </row>
    <row r="84" spans="1:5" x14ac:dyDescent="0.35">
      <c r="A84" s="10">
        <v>1841</v>
      </c>
      <c r="B84" s="11" t="s">
        <v>93</v>
      </c>
      <c r="C84" s="12">
        <v>329296.26266615948</v>
      </c>
      <c r="D84" s="12">
        <v>12992.155000000001</v>
      </c>
      <c r="E84" s="12">
        <v>9856</v>
      </c>
    </row>
    <row r="85" spans="1:5" x14ac:dyDescent="0.35">
      <c r="A85" s="10">
        <v>1845</v>
      </c>
      <c r="B85" s="11" t="s">
        <v>94</v>
      </c>
      <c r="C85" s="12">
        <v>54316.724443299878</v>
      </c>
      <c r="D85" s="12">
        <v>16312.681</v>
      </c>
      <c r="E85" s="12">
        <v>1875</v>
      </c>
    </row>
    <row r="86" spans="1:5" x14ac:dyDescent="0.35">
      <c r="A86" s="10">
        <v>1848</v>
      </c>
      <c r="B86" s="11" t="s">
        <v>95</v>
      </c>
      <c r="C86" s="12">
        <v>99727.652773155147</v>
      </c>
      <c r="D86" s="12">
        <v>0</v>
      </c>
      <c r="E86" s="12">
        <v>2719</v>
      </c>
    </row>
    <row r="87" spans="1:5" x14ac:dyDescent="0.35">
      <c r="A87" s="10">
        <v>1851</v>
      </c>
      <c r="B87" s="11" t="s">
        <v>96</v>
      </c>
      <c r="C87" s="12">
        <v>64298.05005060399</v>
      </c>
      <c r="D87" s="12">
        <v>0</v>
      </c>
      <c r="E87" s="12">
        <v>2105</v>
      </c>
    </row>
    <row r="88" spans="1:5" x14ac:dyDescent="0.35">
      <c r="A88" s="10">
        <v>1853</v>
      </c>
      <c r="B88" s="11" t="s">
        <v>97</v>
      </c>
      <c r="C88" s="12">
        <v>55252.553209034057</v>
      </c>
      <c r="D88" s="12">
        <v>797.67600000000004</v>
      </c>
      <c r="E88" s="12">
        <v>1362</v>
      </c>
    </row>
    <row r="89" spans="1:5" x14ac:dyDescent="0.35">
      <c r="A89" s="10">
        <v>1856</v>
      </c>
      <c r="B89" s="11" t="s">
        <v>98</v>
      </c>
      <c r="C89" s="12">
        <v>18927.814498183983</v>
      </c>
      <c r="D89" s="12">
        <v>0</v>
      </c>
      <c r="E89" s="12">
        <v>462</v>
      </c>
    </row>
    <row r="90" spans="1:5" x14ac:dyDescent="0.35">
      <c r="A90" s="10">
        <v>1857</v>
      </c>
      <c r="B90" s="11" t="s">
        <v>99</v>
      </c>
      <c r="C90" s="12">
        <v>26919.366332152273</v>
      </c>
      <c r="D90" s="12">
        <v>0</v>
      </c>
      <c r="E90" s="12">
        <v>694</v>
      </c>
    </row>
    <row r="91" spans="1:5" x14ac:dyDescent="0.35">
      <c r="A91" s="10">
        <v>1859</v>
      </c>
      <c r="B91" s="11" t="s">
        <v>100</v>
      </c>
      <c r="C91" s="12">
        <v>48687.417086499452</v>
      </c>
      <c r="D91" s="12">
        <v>0</v>
      </c>
      <c r="E91" s="12">
        <v>1268</v>
      </c>
    </row>
    <row r="92" spans="1:5" x14ac:dyDescent="0.35">
      <c r="A92" s="10">
        <v>1860</v>
      </c>
      <c r="B92" s="11" t="s">
        <v>101</v>
      </c>
      <c r="C92" s="12">
        <v>409215.20332655607</v>
      </c>
      <c r="D92" s="12">
        <v>0</v>
      </c>
      <c r="E92" s="12">
        <v>11793</v>
      </c>
    </row>
    <row r="93" spans="1:5" x14ac:dyDescent="0.35">
      <c r="A93" s="10">
        <v>1865</v>
      </c>
      <c r="B93" s="11" t="s">
        <v>102</v>
      </c>
      <c r="C93" s="12">
        <v>345738.81139135332</v>
      </c>
      <c r="D93" s="12">
        <v>0</v>
      </c>
      <c r="E93" s="12">
        <v>9963</v>
      </c>
    </row>
    <row r="94" spans="1:5" x14ac:dyDescent="0.35">
      <c r="A94" s="10">
        <v>1866</v>
      </c>
      <c r="B94" s="11" t="s">
        <v>103</v>
      </c>
      <c r="C94" s="12">
        <v>312137.2494926473</v>
      </c>
      <c r="D94" s="12">
        <v>0</v>
      </c>
      <c r="E94" s="12">
        <v>8386</v>
      </c>
    </row>
    <row r="95" spans="1:5" x14ac:dyDescent="0.35">
      <c r="A95" s="14">
        <v>1867</v>
      </c>
      <c r="B95" s="15" t="s">
        <v>104</v>
      </c>
      <c r="C95" s="12">
        <v>73679.034844316906</v>
      </c>
      <c r="D95" s="12">
        <v>0</v>
      </c>
      <c r="E95" s="12">
        <v>2641</v>
      </c>
    </row>
    <row r="96" spans="1:5" x14ac:dyDescent="0.35">
      <c r="A96" s="10">
        <v>1868</v>
      </c>
      <c r="B96" s="11" t="s">
        <v>105</v>
      </c>
      <c r="C96" s="12">
        <v>164520.40824645158</v>
      </c>
      <c r="D96" s="12">
        <v>0</v>
      </c>
      <c r="E96" s="12">
        <v>4627</v>
      </c>
    </row>
    <row r="97" spans="1:5" x14ac:dyDescent="0.35">
      <c r="A97" s="10">
        <v>1870</v>
      </c>
      <c r="B97" s="11" t="s">
        <v>106</v>
      </c>
      <c r="C97" s="12">
        <v>368781.98731568118</v>
      </c>
      <c r="D97" s="12">
        <v>0</v>
      </c>
      <c r="E97" s="12">
        <v>10779</v>
      </c>
    </row>
    <row r="98" spans="1:5" x14ac:dyDescent="0.35">
      <c r="A98" s="10">
        <v>1871</v>
      </c>
      <c r="B98" s="11" t="s">
        <v>107</v>
      </c>
      <c r="C98" s="12">
        <v>171368.78135328766</v>
      </c>
      <c r="D98" s="12">
        <v>0</v>
      </c>
      <c r="E98" s="12">
        <v>4593</v>
      </c>
    </row>
    <row r="99" spans="1:5" x14ac:dyDescent="0.35">
      <c r="A99" s="10">
        <v>1874</v>
      </c>
      <c r="B99" s="11" t="s">
        <v>108</v>
      </c>
      <c r="C99" s="12">
        <v>39560.506360012354</v>
      </c>
      <c r="D99" s="12">
        <v>0</v>
      </c>
      <c r="E99" s="12">
        <v>966</v>
      </c>
    </row>
    <row r="100" spans="1:5" x14ac:dyDescent="0.35">
      <c r="A100" s="10">
        <v>1875</v>
      </c>
      <c r="B100" s="11" t="s">
        <v>109</v>
      </c>
      <c r="C100" s="12">
        <v>94024.038705192783</v>
      </c>
      <c r="D100" s="12">
        <v>7885.8010000000004</v>
      </c>
      <c r="E100" s="12">
        <v>2817</v>
      </c>
    </row>
    <row r="101" spans="1:5" x14ac:dyDescent="0.35">
      <c r="A101" s="10">
        <v>3101</v>
      </c>
      <c r="B101" s="11" t="s">
        <v>110</v>
      </c>
      <c r="C101" s="12">
        <v>1008517.3252264139</v>
      </c>
      <c r="D101" s="12">
        <v>925.25400000000002</v>
      </c>
      <c r="E101" s="12">
        <v>32061</v>
      </c>
    </row>
    <row r="102" spans="1:5" x14ac:dyDescent="0.35">
      <c r="A102" s="10">
        <v>3103</v>
      </c>
      <c r="B102" s="11" t="s">
        <v>111</v>
      </c>
      <c r="C102" s="12">
        <v>1834833.9094494351</v>
      </c>
      <c r="D102" s="12">
        <v>0</v>
      </c>
      <c r="E102" s="12">
        <v>52533</v>
      </c>
    </row>
    <row r="103" spans="1:5" x14ac:dyDescent="0.35">
      <c r="A103" s="10">
        <v>3105</v>
      </c>
      <c r="B103" s="11" t="s">
        <v>112</v>
      </c>
      <c r="C103" s="12">
        <v>1861574.5842258905</v>
      </c>
      <c r="D103" s="12">
        <v>8497.9619999999995</v>
      </c>
      <c r="E103" s="12">
        <v>60275</v>
      </c>
    </row>
    <row r="104" spans="1:5" x14ac:dyDescent="0.35">
      <c r="A104" s="10">
        <v>3107</v>
      </c>
      <c r="B104" s="11" t="s">
        <v>113</v>
      </c>
      <c r="C104" s="12">
        <v>2853512.3289879616</v>
      </c>
      <c r="D104" s="12">
        <v>0</v>
      </c>
      <c r="E104" s="12">
        <v>85804</v>
      </c>
    </row>
    <row r="105" spans="1:5" x14ac:dyDescent="0.35">
      <c r="A105" s="10">
        <v>3110</v>
      </c>
      <c r="B105" s="11" t="s">
        <v>117</v>
      </c>
      <c r="C105" s="12">
        <v>196629.00695044498</v>
      </c>
      <c r="D105" s="12">
        <v>0</v>
      </c>
      <c r="E105" s="12">
        <v>4900</v>
      </c>
    </row>
    <row r="106" spans="1:5" x14ac:dyDescent="0.35">
      <c r="A106" s="10">
        <v>3112</v>
      </c>
      <c r="B106" s="11" t="s">
        <v>123</v>
      </c>
      <c r="C106" s="12">
        <v>264675.61783659004</v>
      </c>
      <c r="D106" s="12">
        <v>0</v>
      </c>
      <c r="E106" s="12">
        <v>8034</v>
      </c>
    </row>
    <row r="107" spans="1:5" x14ac:dyDescent="0.35">
      <c r="A107" s="10">
        <v>3114</v>
      </c>
      <c r="B107" s="11" t="s">
        <v>124</v>
      </c>
      <c r="C107" s="12">
        <v>212157.20546087049</v>
      </c>
      <c r="D107" s="12">
        <v>528.19799999999998</v>
      </c>
      <c r="E107" s="12">
        <v>6340</v>
      </c>
    </row>
    <row r="108" spans="1:5" x14ac:dyDescent="0.35">
      <c r="A108" s="10">
        <v>3116</v>
      </c>
      <c r="B108" s="11" t="s">
        <v>121</v>
      </c>
      <c r="C108" s="12">
        <v>129339.51067450206</v>
      </c>
      <c r="D108" s="12">
        <v>2938.5729999999999</v>
      </c>
      <c r="E108" s="12">
        <v>3975</v>
      </c>
    </row>
    <row r="109" spans="1:5" x14ac:dyDescent="0.35">
      <c r="A109" s="10">
        <v>3118</v>
      </c>
      <c r="B109" s="11" t="s">
        <v>120</v>
      </c>
      <c r="C109" s="12">
        <v>1599028.9820508377</v>
      </c>
      <c r="D109" s="12">
        <v>33921.118000000002</v>
      </c>
      <c r="E109" s="12">
        <v>47514</v>
      </c>
    </row>
    <row r="110" spans="1:5" x14ac:dyDescent="0.35">
      <c r="A110" s="10">
        <v>3120</v>
      </c>
      <c r="B110" s="11" t="s">
        <v>122</v>
      </c>
      <c r="C110" s="12">
        <v>279840.66541668423</v>
      </c>
      <c r="D110" s="12">
        <v>0</v>
      </c>
      <c r="E110" s="12">
        <v>8523</v>
      </c>
    </row>
    <row r="111" spans="1:5" x14ac:dyDescent="0.35">
      <c r="A111" s="10">
        <v>3122</v>
      </c>
      <c r="B111" s="11" t="s">
        <v>119</v>
      </c>
      <c r="C111" s="12">
        <v>122373.30580432585</v>
      </c>
      <c r="D111" s="12">
        <v>0</v>
      </c>
      <c r="E111" s="12">
        <v>3694</v>
      </c>
    </row>
    <row r="112" spans="1:5" x14ac:dyDescent="0.35">
      <c r="A112" s="10">
        <v>3124</v>
      </c>
      <c r="B112" s="11" t="s">
        <v>118</v>
      </c>
      <c r="C112" s="12">
        <v>47904.462381072859</v>
      </c>
      <c r="D112" s="12">
        <v>0</v>
      </c>
      <c r="E112" s="12">
        <v>1383</v>
      </c>
    </row>
    <row r="113" spans="1:5" x14ac:dyDescent="0.35">
      <c r="A113" s="10">
        <v>3201</v>
      </c>
      <c r="B113" s="11" t="s">
        <v>130</v>
      </c>
      <c r="C113" s="12">
        <v>8104636.4493950428</v>
      </c>
      <c r="D113" s="12">
        <v>0</v>
      </c>
      <c r="E113" s="12">
        <v>131727</v>
      </c>
    </row>
    <row r="114" spans="1:5" x14ac:dyDescent="0.35">
      <c r="A114" s="10">
        <v>3203</v>
      </c>
      <c r="B114" s="11" t="s">
        <v>131</v>
      </c>
      <c r="C114" s="12">
        <v>4661495.6230809633</v>
      </c>
      <c r="D114" s="12">
        <v>0</v>
      </c>
      <c r="E114" s="12">
        <v>99589</v>
      </c>
    </row>
    <row r="115" spans="1:5" x14ac:dyDescent="0.35">
      <c r="A115" s="10">
        <v>3205</v>
      </c>
      <c r="B115" s="11" t="s">
        <v>136</v>
      </c>
      <c r="C115" s="12">
        <v>3799111.2041242286</v>
      </c>
      <c r="D115" s="12">
        <v>2990.7020000000002</v>
      </c>
      <c r="E115" s="12">
        <v>95368</v>
      </c>
    </row>
    <row r="116" spans="1:5" x14ac:dyDescent="0.35">
      <c r="A116" s="10">
        <v>3207</v>
      </c>
      <c r="B116" s="11" t="s">
        <v>126</v>
      </c>
      <c r="C116" s="12">
        <v>2797701.5091551337</v>
      </c>
      <c r="D116" s="12">
        <v>0</v>
      </c>
      <c r="E116" s="12">
        <v>64326</v>
      </c>
    </row>
    <row r="117" spans="1:5" x14ac:dyDescent="0.35">
      <c r="A117" s="10">
        <v>3209</v>
      </c>
      <c r="B117" s="11" t="s">
        <v>139</v>
      </c>
      <c r="C117" s="12">
        <v>1628192.9549092159</v>
      </c>
      <c r="D117" s="12">
        <v>0</v>
      </c>
      <c r="E117" s="12">
        <v>44609</v>
      </c>
    </row>
    <row r="118" spans="1:5" x14ac:dyDescent="0.35">
      <c r="A118" s="10">
        <v>3212</v>
      </c>
      <c r="B118" s="11" t="s">
        <v>129</v>
      </c>
      <c r="C118" s="12">
        <v>864650.2654143282</v>
      </c>
      <c r="D118" s="12">
        <v>0</v>
      </c>
      <c r="E118" s="12">
        <v>20718</v>
      </c>
    </row>
    <row r="119" spans="1:5" x14ac:dyDescent="0.35">
      <c r="A119" s="10">
        <v>3214</v>
      </c>
      <c r="B119" s="11" t="s">
        <v>128</v>
      </c>
      <c r="C119" s="12">
        <v>781856.1136931912</v>
      </c>
      <c r="D119" s="12">
        <v>0</v>
      </c>
      <c r="E119" s="12">
        <v>16432</v>
      </c>
    </row>
    <row r="120" spans="1:5" x14ac:dyDescent="0.35">
      <c r="A120" s="10">
        <v>3216</v>
      </c>
      <c r="B120" s="11" t="s">
        <v>125</v>
      </c>
      <c r="C120" s="12">
        <v>738238.22079661698</v>
      </c>
      <c r="D120" s="12">
        <v>0</v>
      </c>
      <c r="E120" s="12">
        <v>19836</v>
      </c>
    </row>
    <row r="121" spans="1:5" x14ac:dyDescent="0.35">
      <c r="A121" s="10">
        <v>3218</v>
      </c>
      <c r="B121" s="11" t="s">
        <v>127</v>
      </c>
      <c r="C121" s="12">
        <v>852564.20787753235</v>
      </c>
      <c r="D121" s="12">
        <v>0</v>
      </c>
      <c r="E121" s="12">
        <v>22422</v>
      </c>
    </row>
    <row r="122" spans="1:5" x14ac:dyDescent="0.35">
      <c r="A122" s="10">
        <v>3220</v>
      </c>
      <c r="B122" s="11" t="s">
        <v>134</v>
      </c>
      <c r="C122" s="12">
        <v>399365.64956309181</v>
      </c>
      <c r="D122" s="12">
        <v>9.1739999999999995</v>
      </c>
      <c r="E122" s="12">
        <v>11636</v>
      </c>
    </row>
    <row r="123" spans="1:5" x14ac:dyDescent="0.35">
      <c r="A123" s="10">
        <v>3222</v>
      </c>
      <c r="B123" s="11" t="s">
        <v>135</v>
      </c>
      <c r="C123" s="12">
        <v>1979901.1031260262</v>
      </c>
      <c r="D123" s="12">
        <v>0</v>
      </c>
      <c r="E123" s="12">
        <v>49309</v>
      </c>
    </row>
    <row r="124" spans="1:5" x14ac:dyDescent="0.35">
      <c r="A124" s="10">
        <v>3224</v>
      </c>
      <c r="B124" s="11" t="s">
        <v>133</v>
      </c>
      <c r="C124" s="12">
        <v>789401.49946055515</v>
      </c>
      <c r="D124" s="12">
        <v>12.144</v>
      </c>
      <c r="E124" s="12">
        <v>20503</v>
      </c>
    </row>
    <row r="125" spans="1:5" x14ac:dyDescent="0.35">
      <c r="A125" s="10">
        <v>3226</v>
      </c>
      <c r="B125" s="11" t="s">
        <v>132</v>
      </c>
      <c r="C125" s="12">
        <v>589217.47765238176</v>
      </c>
      <c r="D125" s="12">
        <v>0</v>
      </c>
      <c r="E125" s="12">
        <v>18217</v>
      </c>
    </row>
    <row r="126" spans="1:5" x14ac:dyDescent="0.35">
      <c r="A126" s="10">
        <v>3228</v>
      </c>
      <c r="B126" s="11" t="s">
        <v>140</v>
      </c>
      <c r="C126" s="12">
        <v>855758.37871784891</v>
      </c>
      <c r="D126" s="12">
        <v>7049.8010000000004</v>
      </c>
      <c r="E126" s="12">
        <v>25137</v>
      </c>
    </row>
    <row r="127" spans="1:5" x14ac:dyDescent="0.35">
      <c r="A127" s="10">
        <v>3230</v>
      </c>
      <c r="B127" s="11" t="s">
        <v>138</v>
      </c>
      <c r="C127" s="12">
        <v>336733.38897114451</v>
      </c>
      <c r="D127" s="12">
        <v>0</v>
      </c>
      <c r="E127" s="12">
        <v>7583</v>
      </c>
    </row>
    <row r="128" spans="1:5" x14ac:dyDescent="0.35">
      <c r="A128" s="10">
        <v>3232</v>
      </c>
      <c r="B128" s="11" t="s">
        <v>137</v>
      </c>
      <c r="C128" s="12">
        <v>1100543.2222729262</v>
      </c>
      <c r="D128" s="12">
        <v>0</v>
      </c>
      <c r="E128" s="12">
        <v>26232</v>
      </c>
    </row>
    <row r="129" spans="1:5" x14ac:dyDescent="0.35">
      <c r="A129" s="10">
        <v>3234</v>
      </c>
      <c r="B129" s="11" t="s">
        <v>160</v>
      </c>
      <c r="C129" s="12">
        <v>325858.92243640957</v>
      </c>
      <c r="D129" s="12">
        <v>0</v>
      </c>
      <c r="E129" s="12">
        <v>9498</v>
      </c>
    </row>
    <row r="130" spans="1:5" x14ac:dyDescent="0.35">
      <c r="A130" s="10">
        <v>3236</v>
      </c>
      <c r="B130" s="11" t="s">
        <v>159</v>
      </c>
      <c r="C130" s="12">
        <v>229757.33029295423</v>
      </c>
      <c r="D130" s="12">
        <v>149.77600000000001</v>
      </c>
      <c r="E130" s="12">
        <v>7064</v>
      </c>
    </row>
    <row r="131" spans="1:5" x14ac:dyDescent="0.35">
      <c r="A131" s="10">
        <v>3238</v>
      </c>
      <c r="B131" s="11" t="s">
        <v>142</v>
      </c>
      <c r="C131" s="12">
        <v>558117.24729053827</v>
      </c>
      <c r="D131" s="12">
        <v>26.07</v>
      </c>
      <c r="E131" s="12">
        <v>16368</v>
      </c>
    </row>
    <row r="132" spans="1:5" x14ac:dyDescent="0.35">
      <c r="A132" s="10">
        <v>3240</v>
      </c>
      <c r="B132" s="11" t="s">
        <v>141</v>
      </c>
      <c r="C132" s="12">
        <v>926849.21547828848</v>
      </c>
      <c r="D132" s="12">
        <v>749.16600000000005</v>
      </c>
      <c r="E132" s="12">
        <v>28487</v>
      </c>
    </row>
    <row r="133" spans="1:5" x14ac:dyDescent="0.35">
      <c r="A133" s="10">
        <v>3242</v>
      </c>
      <c r="B133" s="11" t="s">
        <v>143</v>
      </c>
      <c r="C133" s="12">
        <v>98833.516489798683</v>
      </c>
      <c r="D133" s="12">
        <v>56.957999999999998</v>
      </c>
      <c r="E133" s="12">
        <v>3146</v>
      </c>
    </row>
    <row r="134" spans="1:5" x14ac:dyDescent="0.35">
      <c r="A134" s="10">
        <v>3301</v>
      </c>
      <c r="B134" s="11" t="s">
        <v>114</v>
      </c>
      <c r="C134" s="12">
        <v>3868960.0111211184</v>
      </c>
      <c r="D134" s="12">
        <v>0</v>
      </c>
      <c r="E134" s="12">
        <v>105080</v>
      </c>
    </row>
    <row r="135" spans="1:5" x14ac:dyDescent="0.35">
      <c r="A135" s="10">
        <v>3303</v>
      </c>
      <c r="B135" s="11" t="s">
        <v>115</v>
      </c>
      <c r="C135" s="12">
        <v>1180583.1014123254</v>
      </c>
      <c r="D135" s="12">
        <v>6546.7929999999997</v>
      </c>
      <c r="E135" s="12">
        <v>29077</v>
      </c>
    </row>
    <row r="136" spans="1:5" x14ac:dyDescent="0.35">
      <c r="A136" s="10">
        <v>3305</v>
      </c>
      <c r="B136" s="11" t="s">
        <v>116</v>
      </c>
      <c r="C136" s="12">
        <v>1104781.4853693049</v>
      </c>
      <c r="D136" s="12">
        <v>5147.9560000000001</v>
      </c>
      <c r="E136" s="12">
        <v>31812</v>
      </c>
    </row>
    <row r="137" spans="1:5" x14ac:dyDescent="0.35">
      <c r="A137" s="10">
        <v>3310</v>
      </c>
      <c r="B137" s="11" t="s">
        <v>144</v>
      </c>
      <c r="C137" s="12">
        <v>303440.53276293079</v>
      </c>
      <c r="D137" s="12">
        <v>148.84100000000001</v>
      </c>
      <c r="E137" s="12">
        <v>7076</v>
      </c>
    </row>
    <row r="138" spans="1:5" x14ac:dyDescent="0.35">
      <c r="A138" s="10">
        <v>3312</v>
      </c>
      <c r="B138" s="11" t="s">
        <v>155</v>
      </c>
      <c r="C138" s="12">
        <v>1286567.4914025983</v>
      </c>
      <c r="D138" s="12">
        <v>0.24199999999999999</v>
      </c>
      <c r="E138" s="12">
        <v>28881</v>
      </c>
    </row>
    <row r="139" spans="1:5" x14ac:dyDescent="0.35">
      <c r="A139" s="10">
        <v>3314</v>
      </c>
      <c r="B139" s="11" t="s">
        <v>154</v>
      </c>
      <c r="C139" s="12">
        <v>780481.84505179443</v>
      </c>
      <c r="D139" s="12">
        <v>645.13900000000001</v>
      </c>
      <c r="E139" s="12">
        <v>21066</v>
      </c>
    </row>
    <row r="140" spans="1:5" x14ac:dyDescent="0.35">
      <c r="A140" s="10">
        <v>3316</v>
      </c>
      <c r="B140" s="11" t="s">
        <v>153</v>
      </c>
      <c r="C140" s="12">
        <v>465946.17889620597</v>
      </c>
      <c r="D140" s="12">
        <v>13504.81</v>
      </c>
      <c r="E140" s="12">
        <v>14855</v>
      </c>
    </row>
    <row r="141" spans="1:5" x14ac:dyDescent="0.35">
      <c r="A141" s="10">
        <v>3318</v>
      </c>
      <c r="B141" s="11" t="s">
        <v>152</v>
      </c>
      <c r="C141" s="12">
        <v>90154.292502137279</v>
      </c>
      <c r="D141" s="12">
        <v>470.95400000000001</v>
      </c>
      <c r="E141" s="12">
        <v>2269</v>
      </c>
    </row>
    <row r="142" spans="1:5" x14ac:dyDescent="0.35">
      <c r="A142" s="10">
        <v>3320</v>
      </c>
      <c r="B142" s="11" t="s">
        <v>145</v>
      </c>
      <c r="C142" s="12">
        <v>46896.078203230936</v>
      </c>
      <c r="D142" s="12">
        <v>87.361999999999995</v>
      </c>
      <c r="E142" s="12">
        <v>1140</v>
      </c>
    </row>
    <row r="143" spans="1:5" x14ac:dyDescent="0.35">
      <c r="A143" s="10">
        <v>3322</v>
      </c>
      <c r="B143" s="11" t="s">
        <v>146</v>
      </c>
      <c r="C143" s="12">
        <v>136307.22771997986</v>
      </c>
      <c r="D143" s="12">
        <v>3832.7849999999999</v>
      </c>
      <c r="E143" s="12">
        <v>3307</v>
      </c>
    </row>
    <row r="144" spans="1:5" x14ac:dyDescent="0.35">
      <c r="A144" s="10">
        <v>3324</v>
      </c>
      <c r="B144" s="11" t="s">
        <v>147</v>
      </c>
      <c r="C144" s="12">
        <v>195361.2952670404</v>
      </c>
      <c r="D144" s="12">
        <v>7406.6850000000004</v>
      </c>
      <c r="E144" s="12">
        <v>5051</v>
      </c>
    </row>
    <row r="145" spans="1:5" x14ac:dyDescent="0.35">
      <c r="A145" s="10">
        <v>3326</v>
      </c>
      <c r="B145" s="11" t="s">
        <v>148</v>
      </c>
      <c r="C145" s="12">
        <v>144723.52636723622</v>
      </c>
      <c r="D145" s="12">
        <v>4211.3389999999999</v>
      </c>
      <c r="E145" s="12">
        <v>2723</v>
      </c>
    </row>
    <row r="146" spans="1:5" x14ac:dyDescent="0.35">
      <c r="A146" s="10">
        <v>3328</v>
      </c>
      <c r="B146" s="11" t="s">
        <v>149</v>
      </c>
      <c r="C146" s="12">
        <v>186433.37913856783</v>
      </c>
      <c r="D146" s="12">
        <v>12194.985000000001</v>
      </c>
      <c r="E146" s="12">
        <v>5031</v>
      </c>
    </row>
    <row r="147" spans="1:5" x14ac:dyDescent="0.35">
      <c r="A147" s="10">
        <v>3330</v>
      </c>
      <c r="B147" s="11" t="s">
        <v>150</v>
      </c>
      <c r="C147" s="12">
        <v>238366.91899493223</v>
      </c>
      <c r="D147" s="12">
        <v>22606.76</v>
      </c>
      <c r="E147" s="12">
        <v>4554</v>
      </c>
    </row>
    <row r="148" spans="1:5" x14ac:dyDescent="0.35">
      <c r="A148" s="10">
        <v>3332</v>
      </c>
      <c r="B148" s="11" t="s">
        <v>151</v>
      </c>
      <c r="C148" s="12">
        <v>137533.80688426248</v>
      </c>
      <c r="D148" s="12">
        <v>212.58600000000001</v>
      </c>
      <c r="E148" s="12">
        <v>3556</v>
      </c>
    </row>
    <row r="149" spans="1:5" x14ac:dyDescent="0.35">
      <c r="A149" s="10">
        <v>3334</v>
      </c>
      <c r="B149" s="11" t="s">
        <v>156</v>
      </c>
      <c r="C149" s="12">
        <v>108552.51060502803</v>
      </c>
      <c r="D149" s="12">
        <v>1301.6849999999999</v>
      </c>
      <c r="E149" s="12">
        <v>2844</v>
      </c>
    </row>
    <row r="150" spans="1:5" x14ac:dyDescent="0.35">
      <c r="A150" s="10">
        <v>3336</v>
      </c>
      <c r="B150" s="11" t="s">
        <v>157</v>
      </c>
      <c r="C150" s="12">
        <v>47024.625793597952</v>
      </c>
      <c r="D150" s="12">
        <v>3543.2429999999999</v>
      </c>
      <c r="E150" s="12">
        <v>1413</v>
      </c>
    </row>
    <row r="151" spans="1:5" x14ac:dyDescent="0.35">
      <c r="A151" s="10">
        <v>3338</v>
      </c>
      <c r="B151" s="11" t="s">
        <v>158</v>
      </c>
      <c r="C151" s="12">
        <v>88908.686389121722</v>
      </c>
      <c r="D151" s="12">
        <v>23083.698</v>
      </c>
      <c r="E151" s="12">
        <v>2491</v>
      </c>
    </row>
    <row r="152" spans="1:5" x14ac:dyDescent="0.35">
      <c r="A152" s="10">
        <v>3401</v>
      </c>
      <c r="B152" s="11" t="s">
        <v>161</v>
      </c>
      <c r="C152" s="12">
        <v>608375.13457393332</v>
      </c>
      <c r="D152" s="12">
        <v>929.46699999999998</v>
      </c>
      <c r="E152" s="12">
        <v>18196</v>
      </c>
    </row>
    <row r="153" spans="1:5" x14ac:dyDescent="0.35">
      <c r="A153" s="10">
        <v>3403</v>
      </c>
      <c r="B153" s="11" t="s">
        <v>162</v>
      </c>
      <c r="C153" s="12">
        <v>1214013.6699626027</v>
      </c>
      <c r="D153" s="12">
        <v>146.57499999999999</v>
      </c>
      <c r="E153" s="12">
        <v>33323</v>
      </c>
    </row>
    <row r="154" spans="1:5" x14ac:dyDescent="0.35">
      <c r="A154" s="10">
        <v>3405</v>
      </c>
      <c r="B154" s="11" t="s">
        <v>163</v>
      </c>
      <c r="C154" s="12">
        <v>1063612.4557591202</v>
      </c>
      <c r="D154" s="12">
        <v>3969.2840000000001</v>
      </c>
      <c r="E154" s="12">
        <v>29037</v>
      </c>
    </row>
    <row r="155" spans="1:5" x14ac:dyDescent="0.35">
      <c r="A155" s="10">
        <v>3407</v>
      </c>
      <c r="B155" s="11" t="s">
        <v>164</v>
      </c>
      <c r="C155" s="12">
        <v>1041014.347984807</v>
      </c>
      <c r="D155" s="12">
        <v>265.07799999999997</v>
      </c>
      <c r="E155" s="12">
        <v>31137</v>
      </c>
    </row>
    <row r="156" spans="1:5" x14ac:dyDescent="0.35">
      <c r="A156" s="10">
        <v>3411</v>
      </c>
      <c r="B156" s="11" t="s">
        <v>165</v>
      </c>
      <c r="C156" s="12">
        <v>1177547.2643820248</v>
      </c>
      <c r="D156" s="12">
        <v>773.90499999999997</v>
      </c>
      <c r="E156" s="12">
        <v>35851</v>
      </c>
    </row>
    <row r="157" spans="1:5" x14ac:dyDescent="0.35">
      <c r="A157" s="10">
        <v>3412</v>
      </c>
      <c r="B157" s="11" t="s">
        <v>166</v>
      </c>
      <c r="C157" s="12">
        <v>238497.5527388081</v>
      </c>
      <c r="D157" s="12">
        <v>20.526</v>
      </c>
      <c r="E157" s="12">
        <v>7997</v>
      </c>
    </row>
    <row r="158" spans="1:5" x14ac:dyDescent="0.35">
      <c r="A158" s="10">
        <v>3413</v>
      </c>
      <c r="B158" s="11" t="s">
        <v>167</v>
      </c>
      <c r="C158" s="12">
        <v>710846.2954678844</v>
      </c>
      <c r="D158" s="12">
        <v>123.09</v>
      </c>
      <c r="E158" s="12">
        <v>21874</v>
      </c>
    </row>
    <row r="159" spans="1:5" x14ac:dyDescent="0.35">
      <c r="A159" s="10">
        <v>3414</v>
      </c>
      <c r="B159" s="11" t="s">
        <v>168</v>
      </c>
      <c r="C159" s="12">
        <v>158642.83487230947</v>
      </c>
      <c r="D159" s="12">
        <v>0</v>
      </c>
      <c r="E159" s="12">
        <v>4995</v>
      </c>
    </row>
    <row r="160" spans="1:5" x14ac:dyDescent="0.35">
      <c r="A160" s="10">
        <v>3415</v>
      </c>
      <c r="B160" s="11" t="s">
        <v>169</v>
      </c>
      <c r="C160" s="12">
        <v>274932.48257125262</v>
      </c>
      <c r="D160" s="12">
        <v>929.46699999999998</v>
      </c>
      <c r="E160" s="12">
        <v>8175</v>
      </c>
    </row>
    <row r="161" spans="1:5" x14ac:dyDescent="0.35">
      <c r="A161" s="10">
        <v>3416</v>
      </c>
      <c r="B161" s="11" t="s">
        <v>170</v>
      </c>
      <c r="C161" s="12">
        <v>169302.21342519161</v>
      </c>
      <c r="D161" s="12">
        <v>0</v>
      </c>
      <c r="E161" s="12">
        <v>6048</v>
      </c>
    </row>
    <row r="162" spans="1:5" x14ac:dyDescent="0.35">
      <c r="A162" s="10">
        <v>3417</v>
      </c>
      <c r="B162" s="11" t="s">
        <v>171</v>
      </c>
      <c r="C162" s="12">
        <v>128077.25487715697</v>
      </c>
      <c r="D162" s="12">
        <v>0</v>
      </c>
      <c r="E162" s="12">
        <v>4540</v>
      </c>
    </row>
    <row r="163" spans="1:5" x14ac:dyDescent="0.35">
      <c r="A163" s="10">
        <v>3418</v>
      </c>
      <c r="B163" s="11" t="s">
        <v>172</v>
      </c>
      <c r="C163" s="12">
        <v>218198.91038813695</v>
      </c>
      <c r="D163" s="12">
        <v>0</v>
      </c>
      <c r="E163" s="12">
        <v>7348</v>
      </c>
    </row>
    <row r="164" spans="1:5" x14ac:dyDescent="0.35">
      <c r="A164" s="10">
        <v>3419</v>
      </c>
      <c r="B164" s="11" t="s">
        <v>124</v>
      </c>
      <c r="C164" s="12">
        <v>107519.47771858776</v>
      </c>
      <c r="D164" s="12">
        <v>1405.932</v>
      </c>
      <c r="E164" s="12">
        <v>3624</v>
      </c>
    </row>
    <row r="165" spans="1:5" x14ac:dyDescent="0.35">
      <c r="A165" s="10">
        <v>3420</v>
      </c>
      <c r="B165" s="11" t="s">
        <v>173</v>
      </c>
      <c r="C165" s="12">
        <v>710248.28558097326</v>
      </c>
      <c r="D165" s="12">
        <v>2957.4929999999999</v>
      </c>
      <c r="E165" s="12">
        <v>21837</v>
      </c>
    </row>
    <row r="166" spans="1:5" x14ac:dyDescent="0.35">
      <c r="A166" s="10">
        <v>3421</v>
      </c>
      <c r="B166" s="11" t="s">
        <v>174</v>
      </c>
      <c r="C166" s="12">
        <v>225494.37491877121</v>
      </c>
      <c r="D166" s="12">
        <v>933.94399999999996</v>
      </c>
      <c r="E166" s="12">
        <v>6571</v>
      </c>
    </row>
    <row r="167" spans="1:5" x14ac:dyDescent="0.35">
      <c r="A167" s="10">
        <v>3422</v>
      </c>
      <c r="B167" s="11" t="s">
        <v>175</v>
      </c>
      <c r="C167" s="12">
        <v>126476.25504566489</v>
      </c>
      <c r="D167" s="12">
        <v>5298.942</v>
      </c>
      <c r="E167" s="12">
        <v>4347</v>
      </c>
    </row>
    <row r="168" spans="1:5" x14ac:dyDescent="0.35">
      <c r="A168" s="10">
        <v>3423</v>
      </c>
      <c r="B168" s="11" t="s">
        <v>176</v>
      </c>
      <c r="C168" s="12">
        <v>67692.573589810607</v>
      </c>
      <c r="D168" s="12">
        <v>1041.568</v>
      </c>
      <c r="E168" s="12">
        <v>2290</v>
      </c>
    </row>
    <row r="169" spans="1:5" x14ac:dyDescent="0.35">
      <c r="A169" s="10">
        <v>3424</v>
      </c>
      <c r="B169" s="11" t="s">
        <v>177</v>
      </c>
      <c r="C169" s="12">
        <v>55188.510025101983</v>
      </c>
      <c r="D169" s="12">
        <v>5514.8389999999999</v>
      </c>
      <c r="E169" s="12">
        <v>1873</v>
      </c>
    </row>
    <row r="170" spans="1:5" x14ac:dyDescent="0.35">
      <c r="A170" s="10">
        <v>3425</v>
      </c>
      <c r="B170" s="11" t="s">
        <v>178</v>
      </c>
      <c r="C170" s="12">
        <v>37640.630298556549</v>
      </c>
      <c r="D170" s="12">
        <v>0</v>
      </c>
      <c r="E170" s="12">
        <v>1372</v>
      </c>
    </row>
    <row r="171" spans="1:5" x14ac:dyDescent="0.35">
      <c r="A171" s="10">
        <v>3426</v>
      </c>
      <c r="B171" s="11" t="s">
        <v>179</v>
      </c>
      <c r="C171" s="12">
        <v>48184.825820356862</v>
      </c>
      <c r="D171" s="12">
        <v>538.46100000000001</v>
      </c>
      <c r="E171" s="12">
        <v>1625</v>
      </c>
    </row>
    <row r="172" spans="1:5" x14ac:dyDescent="0.35">
      <c r="A172" s="10">
        <v>3427</v>
      </c>
      <c r="B172" s="11" t="s">
        <v>180</v>
      </c>
      <c r="C172" s="12">
        <v>180262.56830987654</v>
      </c>
      <c r="D172" s="12">
        <v>3889.9630000000002</v>
      </c>
      <c r="E172" s="12">
        <v>5737</v>
      </c>
    </row>
    <row r="173" spans="1:5" x14ac:dyDescent="0.35">
      <c r="A173" s="10">
        <v>3428</v>
      </c>
      <c r="B173" s="11" t="s">
        <v>181</v>
      </c>
      <c r="C173" s="12">
        <v>77898.400534551678</v>
      </c>
      <c r="D173" s="12">
        <v>3308.7339999999999</v>
      </c>
      <c r="E173" s="12">
        <v>2541</v>
      </c>
    </row>
    <row r="174" spans="1:5" x14ac:dyDescent="0.35">
      <c r="A174" s="10">
        <v>3429</v>
      </c>
      <c r="B174" s="11" t="s">
        <v>182</v>
      </c>
      <c r="C174" s="12">
        <v>48154.704176035128</v>
      </c>
      <c r="D174" s="12">
        <v>542.81700000000001</v>
      </c>
      <c r="E174" s="12">
        <v>1551</v>
      </c>
    </row>
    <row r="175" spans="1:5" x14ac:dyDescent="0.35">
      <c r="A175" s="10">
        <v>3430</v>
      </c>
      <c r="B175" s="11" t="s">
        <v>183</v>
      </c>
      <c r="C175" s="12">
        <v>60555.263974543734</v>
      </c>
      <c r="D175" s="12">
        <v>1.3089999999999999</v>
      </c>
      <c r="E175" s="12">
        <v>1901</v>
      </c>
    </row>
    <row r="176" spans="1:5" x14ac:dyDescent="0.35">
      <c r="A176" s="10">
        <v>3431</v>
      </c>
      <c r="B176" s="11" t="s">
        <v>184</v>
      </c>
      <c r="C176" s="12">
        <v>79363.339171633983</v>
      </c>
      <c r="D176" s="12">
        <v>73.260000000000005</v>
      </c>
      <c r="E176" s="12">
        <v>2548</v>
      </c>
    </row>
    <row r="177" spans="1:5" x14ac:dyDescent="0.35">
      <c r="A177" s="10">
        <v>3432</v>
      </c>
      <c r="B177" s="11" t="s">
        <v>185</v>
      </c>
      <c r="C177" s="12">
        <v>64729.51443183238</v>
      </c>
      <c r="D177" s="12">
        <v>1734.0840000000001</v>
      </c>
      <c r="E177" s="12">
        <v>1994</v>
      </c>
    </row>
    <row r="178" spans="1:5" x14ac:dyDescent="0.35">
      <c r="A178" s="10">
        <v>3433</v>
      </c>
      <c r="B178" s="11" t="s">
        <v>186</v>
      </c>
      <c r="C178" s="12">
        <v>66677.575288110427</v>
      </c>
      <c r="D178" s="12">
        <v>12428.922</v>
      </c>
      <c r="E178" s="12">
        <v>2132</v>
      </c>
    </row>
    <row r="179" spans="1:5" x14ac:dyDescent="0.35">
      <c r="A179" s="10">
        <v>3434</v>
      </c>
      <c r="B179" s="11" t="s">
        <v>187</v>
      </c>
      <c r="C179" s="12">
        <v>66378.277306159478</v>
      </c>
      <c r="D179" s="12">
        <v>2170.5859999999998</v>
      </c>
      <c r="E179" s="12">
        <v>2212</v>
      </c>
    </row>
    <row r="180" spans="1:5" x14ac:dyDescent="0.35">
      <c r="A180" s="10">
        <v>3435</v>
      </c>
      <c r="B180" s="11" t="s">
        <v>188</v>
      </c>
      <c r="C180" s="12">
        <v>106261.57459055472</v>
      </c>
      <c r="D180" s="12">
        <v>3387.5160000000001</v>
      </c>
      <c r="E180" s="12">
        <v>3545</v>
      </c>
    </row>
    <row r="181" spans="1:5" x14ac:dyDescent="0.35">
      <c r="A181" s="10">
        <v>3436</v>
      </c>
      <c r="B181" s="11" t="s">
        <v>189</v>
      </c>
      <c r="C181" s="12">
        <v>183503.29328204403</v>
      </c>
      <c r="D181" s="12">
        <v>16845.455000000002</v>
      </c>
      <c r="E181" s="12">
        <v>5583</v>
      </c>
    </row>
    <row r="182" spans="1:5" x14ac:dyDescent="0.35">
      <c r="A182" s="10">
        <v>3437</v>
      </c>
      <c r="B182" s="11" t="s">
        <v>190</v>
      </c>
      <c r="C182" s="12">
        <v>161072.50133076764</v>
      </c>
      <c r="D182" s="12">
        <v>2126.96</v>
      </c>
      <c r="E182" s="12">
        <v>5743</v>
      </c>
    </row>
    <row r="183" spans="1:5" x14ac:dyDescent="0.35">
      <c r="A183" s="10">
        <v>3438</v>
      </c>
      <c r="B183" s="11" t="s">
        <v>191</v>
      </c>
      <c r="C183" s="12">
        <v>97895.722269580248</v>
      </c>
      <c r="D183" s="12">
        <v>5994.5379999999996</v>
      </c>
      <c r="E183" s="12">
        <v>3136</v>
      </c>
    </row>
    <row r="184" spans="1:5" x14ac:dyDescent="0.35">
      <c r="A184" s="10">
        <v>3439</v>
      </c>
      <c r="B184" s="11" t="s">
        <v>192</v>
      </c>
      <c r="C184" s="12">
        <v>155341.10773961624</v>
      </c>
      <c r="D184" s="12">
        <v>0</v>
      </c>
      <c r="E184" s="12">
        <v>4441</v>
      </c>
    </row>
    <row r="185" spans="1:5" x14ac:dyDescent="0.35">
      <c r="A185" s="10">
        <v>3440</v>
      </c>
      <c r="B185" s="11" t="s">
        <v>193</v>
      </c>
      <c r="C185" s="12">
        <v>184570.43393401269</v>
      </c>
      <c r="D185" s="12">
        <v>3341.3490000000002</v>
      </c>
      <c r="E185" s="12">
        <v>5168</v>
      </c>
    </row>
    <row r="186" spans="1:5" x14ac:dyDescent="0.35">
      <c r="A186" s="10">
        <v>3441</v>
      </c>
      <c r="B186" s="11" t="s">
        <v>194</v>
      </c>
      <c r="C186" s="12">
        <v>216800.11311709386</v>
      </c>
      <c r="D186" s="12">
        <v>979.16499999999996</v>
      </c>
      <c r="E186" s="12">
        <v>6196</v>
      </c>
    </row>
    <row r="187" spans="1:5" x14ac:dyDescent="0.35">
      <c r="A187" s="10">
        <v>3442</v>
      </c>
      <c r="B187" s="11" t="s">
        <v>195</v>
      </c>
      <c r="C187" s="12">
        <v>473163.99329582072</v>
      </c>
      <c r="D187" s="12">
        <v>78.122</v>
      </c>
      <c r="E187" s="12">
        <v>14913</v>
      </c>
    </row>
    <row r="188" spans="1:5" x14ac:dyDescent="0.35">
      <c r="A188" s="10">
        <v>3443</v>
      </c>
      <c r="B188" s="11" t="s">
        <v>196</v>
      </c>
      <c r="C188" s="12">
        <v>434440.70849906182</v>
      </c>
      <c r="D188" s="12">
        <v>40.997</v>
      </c>
      <c r="E188" s="12">
        <v>13825</v>
      </c>
    </row>
    <row r="189" spans="1:5" x14ac:dyDescent="0.35">
      <c r="A189" s="10">
        <v>3446</v>
      </c>
      <c r="B189" s="11" t="s">
        <v>197</v>
      </c>
      <c r="C189" s="12">
        <v>470824.64604174544</v>
      </c>
      <c r="D189" s="12">
        <v>41.216999999999999</v>
      </c>
      <c r="E189" s="12">
        <v>13659</v>
      </c>
    </row>
    <row r="190" spans="1:5" x14ac:dyDescent="0.35">
      <c r="A190" s="10">
        <v>3447</v>
      </c>
      <c r="B190" s="11" t="s">
        <v>198</v>
      </c>
      <c r="C190" s="12">
        <v>161238.7454432316</v>
      </c>
      <c r="D190" s="12">
        <v>114.32299999999999</v>
      </c>
      <c r="E190" s="12">
        <v>5650</v>
      </c>
    </row>
    <row r="191" spans="1:5" x14ac:dyDescent="0.35">
      <c r="A191" s="10">
        <v>3448</v>
      </c>
      <c r="B191" s="11" t="s">
        <v>199</v>
      </c>
      <c r="C191" s="12">
        <v>184211.26476056367</v>
      </c>
      <c r="D191" s="12">
        <v>6663.0190000000002</v>
      </c>
      <c r="E191" s="12">
        <v>6535</v>
      </c>
    </row>
    <row r="192" spans="1:5" x14ac:dyDescent="0.35">
      <c r="A192" s="10">
        <v>3449</v>
      </c>
      <c r="B192" s="11" t="s">
        <v>200</v>
      </c>
      <c r="C192" s="12">
        <v>89115.1727342831</v>
      </c>
      <c r="D192" s="12">
        <v>4167.8559999999998</v>
      </c>
      <c r="E192" s="12">
        <v>2846</v>
      </c>
    </row>
    <row r="193" spans="1:5" x14ac:dyDescent="0.35">
      <c r="A193" s="10">
        <v>3450</v>
      </c>
      <c r="B193" s="11" t="s">
        <v>201</v>
      </c>
      <c r="C193" s="12">
        <v>44271.062186567906</v>
      </c>
      <c r="D193" s="12">
        <v>0</v>
      </c>
      <c r="E193" s="12">
        <v>1386</v>
      </c>
    </row>
    <row r="194" spans="1:5" x14ac:dyDescent="0.35">
      <c r="A194" s="10">
        <v>3451</v>
      </c>
      <c r="B194" s="11" t="s">
        <v>202</v>
      </c>
      <c r="C194" s="12">
        <v>218265.79110429806</v>
      </c>
      <c r="D194" s="12">
        <v>6372.1130000000003</v>
      </c>
      <c r="E194" s="12">
        <v>6569</v>
      </c>
    </row>
    <row r="195" spans="1:5" x14ac:dyDescent="0.35">
      <c r="A195" s="10">
        <v>3452</v>
      </c>
      <c r="B195" s="11" t="s">
        <v>203</v>
      </c>
      <c r="C195" s="12">
        <v>74430.199676698219</v>
      </c>
      <c r="D195" s="12">
        <v>1298.473</v>
      </c>
      <c r="E195" s="12">
        <v>2141</v>
      </c>
    </row>
    <row r="196" spans="1:5" x14ac:dyDescent="0.35">
      <c r="A196" s="10">
        <v>3453</v>
      </c>
      <c r="B196" s="11" t="s">
        <v>204</v>
      </c>
      <c r="C196" s="12">
        <v>125754.83715505079</v>
      </c>
      <c r="D196" s="12">
        <v>1340.471</v>
      </c>
      <c r="E196" s="12">
        <v>3315</v>
      </c>
    </row>
    <row r="197" spans="1:5" x14ac:dyDescent="0.35">
      <c r="A197" s="10">
        <v>3454</v>
      </c>
      <c r="B197" s="11" t="s">
        <v>205</v>
      </c>
      <c r="C197" s="12">
        <v>59574.893551977024</v>
      </c>
      <c r="D197" s="12">
        <v>6260.3860000000004</v>
      </c>
      <c r="E197" s="12">
        <v>1698</v>
      </c>
    </row>
    <row r="198" spans="1:5" x14ac:dyDescent="0.35">
      <c r="A198" s="10">
        <v>3901</v>
      </c>
      <c r="B198" s="11" t="s">
        <v>206</v>
      </c>
      <c r="C198" s="12">
        <v>963042.60791396303</v>
      </c>
      <c r="D198" s="12">
        <v>0</v>
      </c>
      <c r="E198" s="12">
        <v>28083</v>
      </c>
    </row>
    <row r="199" spans="1:5" x14ac:dyDescent="0.35">
      <c r="A199" s="10">
        <v>3903</v>
      </c>
      <c r="B199" s="11" t="s">
        <v>207</v>
      </c>
      <c r="C199" s="12">
        <v>1023994.6259658345</v>
      </c>
      <c r="D199" s="12">
        <v>0</v>
      </c>
      <c r="E199" s="12">
        <v>27334</v>
      </c>
    </row>
    <row r="200" spans="1:5" x14ac:dyDescent="0.35">
      <c r="A200" s="10">
        <v>3905</v>
      </c>
      <c r="B200" s="11" t="s">
        <v>208</v>
      </c>
      <c r="C200" s="12">
        <v>2293913.8023677715</v>
      </c>
      <c r="D200" s="12">
        <v>0</v>
      </c>
      <c r="E200" s="12">
        <v>59758</v>
      </c>
    </row>
    <row r="201" spans="1:5" x14ac:dyDescent="0.35">
      <c r="A201" s="10">
        <v>3907</v>
      </c>
      <c r="B201" s="11" t="s">
        <v>209</v>
      </c>
      <c r="C201" s="12">
        <v>2327470.7464272035</v>
      </c>
      <c r="D201" s="12">
        <v>0</v>
      </c>
      <c r="E201" s="12">
        <v>66615</v>
      </c>
    </row>
    <row r="202" spans="1:5" x14ac:dyDescent="0.35">
      <c r="A202" s="10">
        <v>3909</v>
      </c>
      <c r="B202" s="11" t="s">
        <v>210</v>
      </c>
      <c r="C202" s="12">
        <v>1791948.5047683609</v>
      </c>
      <c r="D202" s="12">
        <v>17.699000000000002</v>
      </c>
      <c r="E202" s="12">
        <v>48869</v>
      </c>
    </row>
    <row r="203" spans="1:5" x14ac:dyDescent="0.35">
      <c r="A203" s="10">
        <v>3911</v>
      </c>
      <c r="B203" s="11" t="s">
        <v>214</v>
      </c>
      <c r="C203" s="12">
        <v>1107622.7129498261</v>
      </c>
      <c r="D203" s="12">
        <v>0</v>
      </c>
      <c r="E203" s="12">
        <v>27725</v>
      </c>
    </row>
    <row r="204" spans="1:5" x14ac:dyDescent="0.35">
      <c r="A204" s="10">
        <v>4001</v>
      </c>
      <c r="B204" s="11" t="s">
        <v>211</v>
      </c>
      <c r="C204" s="12">
        <v>1380940.1983264461</v>
      </c>
      <c r="D204" s="12">
        <v>0</v>
      </c>
      <c r="E204" s="12">
        <v>37379</v>
      </c>
    </row>
    <row r="205" spans="1:5" x14ac:dyDescent="0.35">
      <c r="A205" s="10">
        <v>4003</v>
      </c>
      <c r="B205" s="11" t="s">
        <v>212</v>
      </c>
      <c r="C205" s="12">
        <v>1922832.4127448015</v>
      </c>
      <c r="D205" s="12">
        <v>2185.942</v>
      </c>
      <c r="E205" s="12">
        <v>56916</v>
      </c>
    </row>
    <row r="206" spans="1:5" x14ac:dyDescent="0.35">
      <c r="A206" s="10">
        <v>4005</v>
      </c>
      <c r="B206" s="11" t="s">
        <v>213</v>
      </c>
      <c r="C206" s="12">
        <v>434375.50120459427</v>
      </c>
      <c r="D206" s="12">
        <v>10794.684999999999</v>
      </c>
      <c r="E206" s="12">
        <v>13319</v>
      </c>
    </row>
    <row r="207" spans="1:5" x14ac:dyDescent="0.35">
      <c r="A207" s="10">
        <v>4010</v>
      </c>
      <c r="B207" s="11" t="s">
        <v>215</v>
      </c>
      <c r="C207" s="12">
        <v>83688.128588229432</v>
      </c>
      <c r="D207" s="12">
        <v>0</v>
      </c>
      <c r="E207" s="12">
        <v>2408</v>
      </c>
    </row>
    <row r="208" spans="1:5" x14ac:dyDescent="0.35">
      <c r="A208" s="10">
        <v>4012</v>
      </c>
      <c r="B208" s="11" t="s">
        <v>216</v>
      </c>
      <c r="C208" s="12">
        <v>529854.31959093083</v>
      </c>
      <c r="D208" s="12">
        <v>0</v>
      </c>
      <c r="E208" s="12">
        <v>14356</v>
      </c>
    </row>
    <row r="209" spans="1:5" x14ac:dyDescent="0.35">
      <c r="A209" s="10">
        <v>4014</v>
      </c>
      <c r="B209" s="11" t="s">
        <v>217</v>
      </c>
      <c r="C209" s="12">
        <v>347633.38007797376</v>
      </c>
      <c r="D209" s="12">
        <v>0</v>
      </c>
      <c r="E209" s="12">
        <v>10484</v>
      </c>
    </row>
    <row r="210" spans="1:5" x14ac:dyDescent="0.35">
      <c r="A210" s="10">
        <v>4016</v>
      </c>
      <c r="B210" s="11" t="s">
        <v>218</v>
      </c>
      <c r="C210" s="12">
        <v>126723.07757067126</v>
      </c>
      <c r="D210" s="12">
        <v>0</v>
      </c>
      <c r="E210" s="12">
        <v>4106</v>
      </c>
    </row>
    <row r="211" spans="1:5" x14ac:dyDescent="0.35">
      <c r="A211" s="10">
        <v>4018</v>
      </c>
      <c r="B211" s="11" t="s">
        <v>219</v>
      </c>
      <c r="C211" s="12">
        <v>220351.46385996052</v>
      </c>
      <c r="D211" s="12">
        <v>3437.72</v>
      </c>
      <c r="E211" s="12">
        <v>6587</v>
      </c>
    </row>
    <row r="212" spans="1:5" x14ac:dyDescent="0.35">
      <c r="A212" s="10">
        <v>4020</v>
      </c>
      <c r="B212" s="11" t="s">
        <v>220</v>
      </c>
      <c r="C212" s="12">
        <v>342711.95363319735</v>
      </c>
      <c r="D212" s="12">
        <v>0</v>
      </c>
      <c r="E212" s="12">
        <v>11050</v>
      </c>
    </row>
    <row r="213" spans="1:5" x14ac:dyDescent="0.35">
      <c r="A213" s="10">
        <v>4022</v>
      </c>
      <c r="B213" s="11" t="s">
        <v>223</v>
      </c>
      <c r="C213" s="12">
        <v>105628.21930456859</v>
      </c>
      <c r="D213" s="12">
        <v>4255.768</v>
      </c>
      <c r="E213" s="12">
        <v>3015</v>
      </c>
    </row>
    <row r="214" spans="1:5" x14ac:dyDescent="0.35">
      <c r="A214" s="10">
        <v>4024</v>
      </c>
      <c r="B214" s="11" t="s">
        <v>222</v>
      </c>
      <c r="C214" s="12">
        <v>58245.751109733334</v>
      </c>
      <c r="D214" s="12">
        <v>5075.2460000000001</v>
      </c>
      <c r="E214" s="12">
        <v>1650</v>
      </c>
    </row>
    <row r="215" spans="1:5" x14ac:dyDescent="0.35">
      <c r="A215" s="10">
        <v>4026</v>
      </c>
      <c r="B215" s="11" t="s">
        <v>221</v>
      </c>
      <c r="C215" s="12">
        <v>208273.80426341548</v>
      </c>
      <c r="D215" s="12">
        <v>44898.985999999997</v>
      </c>
      <c r="E215" s="12">
        <v>5512</v>
      </c>
    </row>
    <row r="216" spans="1:5" x14ac:dyDescent="0.35">
      <c r="A216" s="10">
        <v>4028</v>
      </c>
      <c r="B216" s="11" t="s">
        <v>224</v>
      </c>
      <c r="C216" s="12">
        <v>91653.480980168737</v>
      </c>
      <c r="D216" s="12">
        <v>1267.5519999999999</v>
      </c>
      <c r="E216" s="12">
        <v>2501</v>
      </c>
    </row>
    <row r="217" spans="1:5" x14ac:dyDescent="0.35">
      <c r="A217" s="10">
        <v>4030</v>
      </c>
      <c r="B217" s="11" t="s">
        <v>225</v>
      </c>
      <c r="C217" s="12">
        <v>50620.187231791766</v>
      </c>
      <c r="D217" s="12">
        <v>5649.116</v>
      </c>
      <c r="E217" s="12">
        <v>1501</v>
      </c>
    </row>
    <row r="218" spans="1:5" x14ac:dyDescent="0.35">
      <c r="A218" s="10">
        <v>4032</v>
      </c>
      <c r="B218" s="11" t="s">
        <v>226</v>
      </c>
      <c r="C218" s="12">
        <v>39867.298458285593</v>
      </c>
      <c r="D218" s="12">
        <v>5065.6869999999999</v>
      </c>
      <c r="E218" s="12">
        <v>1282</v>
      </c>
    </row>
    <row r="219" spans="1:5" x14ac:dyDescent="0.35">
      <c r="A219" s="10">
        <v>4034</v>
      </c>
      <c r="B219" s="11" t="s">
        <v>227</v>
      </c>
      <c r="C219" s="12">
        <v>78438.283299990493</v>
      </c>
      <c r="D219" s="12">
        <v>21789.316999999999</v>
      </c>
      <c r="E219" s="12">
        <v>2234</v>
      </c>
    </row>
    <row r="220" spans="1:5" x14ac:dyDescent="0.35">
      <c r="A220" s="10">
        <v>4036</v>
      </c>
      <c r="B220" s="11" t="s">
        <v>228</v>
      </c>
      <c r="C220" s="12">
        <v>138605.51070330298</v>
      </c>
      <c r="D220" s="12">
        <v>37276.107000000004</v>
      </c>
      <c r="E220" s="12">
        <v>3891</v>
      </c>
    </row>
    <row r="221" spans="1:5" x14ac:dyDescent="0.35">
      <c r="A221" s="10">
        <v>4201</v>
      </c>
      <c r="B221" s="11" t="s">
        <v>229</v>
      </c>
      <c r="C221" s="12">
        <v>220603.41640138076</v>
      </c>
      <c r="D221" s="12">
        <v>0</v>
      </c>
      <c r="E221" s="12">
        <v>6858</v>
      </c>
    </row>
    <row r="222" spans="1:5" x14ac:dyDescent="0.35">
      <c r="A222" s="10">
        <v>4202</v>
      </c>
      <c r="B222" s="11" t="s">
        <v>230</v>
      </c>
      <c r="C222" s="12">
        <v>799621.03847869264</v>
      </c>
      <c r="D222" s="12">
        <v>1568.028</v>
      </c>
      <c r="E222" s="12">
        <v>25309</v>
      </c>
    </row>
    <row r="223" spans="1:5" x14ac:dyDescent="0.35">
      <c r="A223" s="10">
        <v>4203</v>
      </c>
      <c r="B223" s="11" t="s">
        <v>231</v>
      </c>
      <c r="C223" s="12">
        <v>1571182.2096644095</v>
      </c>
      <c r="D223" s="12">
        <v>1066.7909999999999</v>
      </c>
      <c r="E223" s="12">
        <v>46508</v>
      </c>
    </row>
    <row r="224" spans="1:5" x14ac:dyDescent="0.35">
      <c r="A224" s="10">
        <v>4204</v>
      </c>
      <c r="B224" s="11" t="s">
        <v>232</v>
      </c>
      <c r="C224" s="12">
        <v>4026956.4793018061</v>
      </c>
      <c r="D224" s="12">
        <v>0</v>
      </c>
      <c r="E224" s="12">
        <v>118460</v>
      </c>
    </row>
    <row r="225" spans="1:5" x14ac:dyDescent="0.35">
      <c r="A225" s="10">
        <v>4205</v>
      </c>
      <c r="B225" s="11" t="s">
        <v>233</v>
      </c>
      <c r="C225" s="12">
        <v>771653.64855337818</v>
      </c>
      <c r="D225" s="12">
        <v>3709.6509999999998</v>
      </c>
      <c r="E225" s="12">
        <v>23764</v>
      </c>
    </row>
    <row r="226" spans="1:5" x14ac:dyDescent="0.35">
      <c r="A226" s="10">
        <v>4206</v>
      </c>
      <c r="B226" s="11" t="s">
        <v>234</v>
      </c>
      <c r="C226" s="12">
        <v>333299.27920238167</v>
      </c>
      <c r="D226" s="12">
        <v>0</v>
      </c>
      <c r="E226" s="12">
        <v>9859</v>
      </c>
    </row>
    <row r="227" spans="1:5" x14ac:dyDescent="0.35">
      <c r="A227" s="10">
        <v>4207</v>
      </c>
      <c r="B227" s="11" t="s">
        <v>235</v>
      </c>
      <c r="C227" s="12">
        <v>307863.67470770818</v>
      </c>
      <c r="D227" s="12">
        <v>2178.7040000000002</v>
      </c>
      <c r="E227" s="12">
        <v>9277</v>
      </c>
    </row>
    <row r="228" spans="1:5" x14ac:dyDescent="0.35">
      <c r="A228" s="10">
        <v>4211</v>
      </c>
      <c r="B228" s="11" t="s">
        <v>236</v>
      </c>
      <c r="C228" s="12">
        <v>71234.356198895737</v>
      </c>
      <c r="D228" s="12">
        <v>0</v>
      </c>
      <c r="E228" s="12">
        <v>2466</v>
      </c>
    </row>
    <row r="229" spans="1:5" x14ac:dyDescent="0.35">
      <c r="A229" s="10">
        <v>4212</v>
      </c>
      <c r="B229" s="11" t="s">
        <v>237</v>
      </c>
      <c r="C229" s="12">
        <v>69272.680974760078</v>
      </c>
      <c r="D229" s="12">
        <v>0</v>
      </c>
      <c r="E229" s="12">
        <v>2295</v>
      </c>
    </row>
    <row r="230" spans="1:5" x14ac:dyDescent="0.35">
      <c r="A230" s="10">
        <v>4213</v>
      </c>
      <c r="B230" s="11" t="s">
        <v>238</v>
      </c>
      <c r="C230" s="12">
        <v>190285.20395460748</v>
      </c>
      <c r="D230" s="12">
        <v>0</v>
      </c>
      <c r="E230" s="12">
        <v>6388</v>
      </c>
    </row>
    <row r="231" spans="1:5" x14ac:dyDescent="0.35">
      <c r="A231" s="10">
        <v>4214</v>
      </c>
      <c r="B231" s="11" t="s">
        <v>239</v>
      </c>
      <c r="C231" s="12">
        <v>188268.4463782016</v>
      </c>
      <c r="D231" s="12">
        <v>5263.5659999999998</v>
      </c>
      <c r="E231" s="12">
        <v>6341</v>
      </c>
    </row>
    <row r="232" spans="1:5" x14ac:dyDescent="0.35">
      <c r="A232" s="10">
        <v>4215</v>
      </c>
      <c r="B232" s="11" t="s">
        <v>240</v>
      </c>
      <c r="C232" s="12">
        <v>420394.30038471177</v>
      </c>
      <c r="D232" s="12">
        <v>0</v>
      </c>
      <c r="E232" s="12">
        <v>11662</v>
      </c>
    </row>
    <row r="233" spans="1:5" x14ac:dyDescent="0.35">
      <c r="A233" s="10">
        <v>4216</v>
      </c>
      <c r="B233" s="11" t="s">
        <v>241</v>
      </c>
      <c r="C233" s="12">
        <v>165779.28815590005</v>
      </c>
      <c r="D233" s="12">
        <v>778.096</v>
      </c>
      <c r="E233" s="12">
        <v>5565</v>
      </c>
    </row>
    <row r="234" spans="1:5" x14ac:dyDescent="0.35">
      <c r="A234" s="10">
        <v>4217</v>
      </c>
      <c r="B234" s="11" t="s">
        <v>242</v>
      </c>
      <c r="C234" s="12">
        <v>61226.020401929731</v>
      </c>
      <c r="D234" s="12">
        <v>3108.6550000000002</v>
      </c>
      <c r="E234" s="12">
        <v>1836</v>
      </c>
    </row>
    <row r="235" spans="1:5" x14ac:dyDescent="0.35">
      <c r="A235" s="10">
        <v>4218</v>
      </c>
      <c r="B235" s="11" t="s">
        <v>243</v>
      </c>
      <c r="C235" s="12">
        <v>37400.128303920283</v>
      </c>
      <c r="D235" s="12">
        <v>5094.87</v>
      </c>
      <c r="E235" s="12">
        <v>1416</v>
      </c>
    </row>
    <row r="236" spans="1:5" x14ac:dyDescent="0.35">
      <c r="A236" s="10">
        <v>4219</v>
      </c>
      <c r="B236" s="11" t="s">
        <v>244</v>
      </c>
      <c r="C236" s="12">
        <v>112643.13196374476</v>
      </c>
      <c r="D236" s="12">
        <v>981.04600000000005</v>
      </c>
      <c r="E236" s="12">
        <v>4009</v>
      </c>
    </row>
    <row r="237" spans="1:5" x14ac:dyDescent="0.35">
      <c r="A237" s="10">
        <v>4220</v>
      </c>
      <c r="B237" s="11" t="s">
        <v>245</v>
      </c>
      <c r="C237" s="12">
        <v>38873.285082222901</v>
      </c>
      <c r="D237" s="12">
        <v>3506.415</v>
      </c>
      <c r="E237" s="12">
        <v>1216</v>
      </c>
    </row>
    <row r="238" spans="1:5" x14ac:dyDescent="0.35">
      <c r="A238" s="10">
        <v>4221</v>
      </c>
      <c r="B238" s="11" t="s">
        <v>246</v>
      </c>
      <c r="C238" s="12">
        <v>48928.778386895559</v>
      </c>
      <c r="D238" s="12">
        <v>14042.16</v>
      </c>
      <c r="E238" s="12">
        <v>1239</v>
      </c>
    </row>
    <row r="239" spans="1:5" x14ac:dyDescent="0.35">
      <c r="A239" s="10">
        <v>4222</v>
      </c>
      <c r="B239" s="11" t="s">
        <v>247</v>
      </c>
      <c r="C239" s="12">
        <v>49404.760613682156</v>
      </c>
      <c r="D239" s="12">
        <v>38611.440999999999</v>
      </c>
      <c r="E239" s="12">
        <v>1061</v>
      </c>
    </row>
    <row r="240" spans="1:5" x14ac:dyDescent="0.35">
      <c r="A240" s="10">
        <v>4223</v>
      </c>
      <c r="B240" s="11" t="s">
        <v>248</v>
      </c>
      <c r="C240" s="12">
        <v>437722.89873337251</v>
      </c>
      <c r="D240" s="12">
        <v>8647.9689999999991</v>
      </c>
      <c r="E240" s="12">
        <v>15566</v>
      </c>
    </row>
    <row r="241" spans="1:5" x14ac:dyDescent="0.35">
      <c r="A241" s="10">
        <v>4224</v>
      </c>
      <c r="B241" s="11" t="s">
        <v>249</v>
      </c>
      <c r="C241" s="12">
        <v>37727.508557349618</v>
      </c>
      <c r="D241" s="12">
        <v>14038.035</v>
      </c>
      <c r="E241" s="12">
        <v>940</v>
      </c>
    </row>
    <row r="242" spans="1:5" x14ac:dyDescent="0.35">
      <c r="A242" s="10">
        <v>4225</v>
      </c>
      <c r="B242" s="11" t="s">
        <v>250</v>
      </c>
      <c r="C242" s="12">
        <v>322923.6897649095</v>
      </c>
      <c r="D242" s="12">
        <v>486.00200000000001</v>
      </c>
      <c r="E242" s="12">
        <v>10841</v>
      </c>
    </row>
    <row r="243" spans="1:5" x14ac:dyDescent="0.35">
      <c r="A243" s="10">
        <v>4226</v>
      </c>
      <c r="B243" s="11" t="s">
        <v>251</v>
      </c>
      <c r="C243" s="12">
        <v>63359.814580931015</v>
      </c>
      <c r="D243" s="12">
        <v>0</v>
      </c>
      <c r="E243" s="12">
        <v>1786</v>
      </c>
    </row>
    <row r="244" spans="1:5" x14ac:dyDescent="0.35">
      <c r="A244" s="10">
        <v>4227</v>
      </c>
      <c r="B244" s="11" t="s">
        <v>252</v>
      </c>
      <c r="C244" s="12">
        <v>207559.05752951739</v>
      </c>
      <c r="D244" s="12">
        <v>23665.059000000001</v>
      </c>
      <c r="E244" s="12">
        <v>6194</v>
      </c>
    </row>
    <row r="245" spans="1:5" x14ac:dyDescent="0.35">
      <c r="A245" s="10">
        <v>4228</v>
      </c>
      <c r="B245" s="11" t="s">
        <v>253</v>
      </c>
      <c r="C245" s="12">
        <v>88980.018883630153</v>
      </c>
      <c r="D245" s="12">
        <v>37728.383000000002</v>
      </c>
      <c r="E245" s="12">
        <v>1899</v>
      </c>
    </row>
    <row r="246" spans="1:5" x14ac:dyDescent="0.35">
      <c r="A246" s="10">
        <v>4601</v>
      </c>
      <c r="B246" s="11" t="s">
        <v>254</v>
      </c>
      <c r="C246" s="12">
        <v>12191861.532533132</v>
      </c>
      <c r="D246" s="12">
        <v>0</v>
      </c>
      <c r="E246" s="12">
        <v>294181</v>
      </c>
    </row>
    <row r="247" spans="1:5" x14ac:dyDescent="0.35">
      <c r="A247" s="10">
        <v>4602</v>
      </c>
      <c r="B247" s="11" t="s">
        <v>255</v>
      </c>
      <c r="C247" s="12">
        <v>641272.60417505482</v>
      </c>
      <c r="D247" s="12">
        <v>705.33100000000002</v>
      </c>
      <c r="E247" s="12">
        <v>17468</v>
      </c>
    </row>
    <row r="248" spans="1:5" x14ac:dyDescent="0.35">
      <c r="A248" s="10">
        <v>4611</v>
      </c>
      <c r="B248" s="11" t="s">
        <v>256</v>
      </c>
      <c r="C248" s="12">
        <v>145646.59034871563</v>
      </c>
      <c r="D248" s="12">
        <v>3130.259</v>
      </c>
      <c r="E248" s="12">
        <v>4058</v>
      </c>
    </row>
    <row r="249" spans="1:5" x14ac:dyDescent="0.35">
      <c r="A249" s="10">
        <v>4612</v>
      </c>
      <c r="B249" s="11" t="s">
        <v>257</v>
      </c>
      <c r="C249" s="12">
        <v>181765.33110923655</v>
      </c>
      <c r="D249" s="12">
        <v>0</v>
      </c>
      <c r="E249" s="12">
        <v>5789</v>
      </c>
    </row>
    <row r="250" spans="1:5" x14ac:dyDescent="0.35">
      <c r="A250" s="10">
        <v>4613</v>
      </c>
      <c r="B250" s="11" t="s">
        <v>258</v>
      </c>
      <c r="C250" s="12">
        <v>440885.24139525666</v>
      </c>
      <c r="D250" s="12">
        <v>0</v>
      </c>
      <c r="E250" s="12">
        <v>12310</v>
      </c>
    </row>
    <row r="251" spans="1:5" x14ac:dyDescent="0.35">
      <c r="A251" s="10">
        <v>4614</v>
      </c>
      <c r="B251" s="11" t="s">
        <v>259</v>
      </c>
      <c r="C251" s="12">
        <v>789279.11544435448</v>
      </c>
      <c r="D251" s="12">
        <v>0</v>
      </c>
      <c r="E251" s="12">
        <v>19381</v>
      </c>
    </row>
    <row r="252" spans="1:5" x14ac:dyDescent="0.35">
      <c r="A252" s="10">
        <v>4615</v>
      </c>
      <c r="B252" s="11" t="s">
        <v>260</v>
      </c>
      <c r="C252" s="12">
        <v>112040.96832485759</v>
      </c>
      <c r="D252" s="12">
        <v>0</v>
      </c>
      <c r="E252" s="12">
        <v>3215</v>
      </c>
    </row>
    <row r="253" spans="1:5" x14ac:dyDescent="0.35">
      <c r="A253" s="10">
        <v>4616</v>
      </c>
      <c r="B253" s="11" t="s">
        <v>261</v>
      </c>
      <c r="C253" s="12">
        <v>122582.23235187434</v>
      </c>
      <c r="D253" s="12">
        <v>0</v>
      </c>
      <c r="E253" s="12">
        <v>2947</v>
      </c>
    </row>
    <row r="254" spans="1:5" x14ac:dyDescent="0.35">
      <c r="A254" s="10">
        <v>4617</v>
      </c>
      <c r="B254" s="11" t="s">
        <v>262</v>
      </c>
      <c r="C254" s="12">
        <v>490662.52464184369</v>
      </c>
      <c r="D254" s="12">
        <v>27870.535</v>
      </c>
      <c r="E254" s="12">
        <v>13054</v>
      </c>
    </row>
    <row r="255" spans="1:5" x14ac:dyDescent="0.35">
      <c r="A255" s="10">
        <v>4618</v>
      </c>
      <c r="B255" s="11" t="s">
        <v>263</v>
      </c>
      <c r="C255" s="12">
        <v>412299.59929165745</v>
      </c>
      <c r="D255" s="12">
        <v>47262.775999999998</v>
      </c>
      <c r="E255" s="12">
        <v>11000</v>
      </c>
    </row>
    <row r="256" spans="1:5" x14ac:dyDescent="0.35">
      <c r="A256" s="10">
        <v>4619</v>
      </c>
      <c r="B256" s="11" t="s">
        <v>264</v>
      </c>
      <c r="C256" s="12">
        <v>49103.602535226855</v>
      </c>
      <c r="D256" s="12">
        <v>25328.830999999998</v>
      </c>
      <c r="E256" s="12">
        <v>978</v>
      </c>
    </row>
    <row r="257" spans="1:5" x14ac:dyDescent="0.35">
      <c r="A257" s="10">
        <v>4620</v>
      </c>
      <c r="B257" s="11" t="s">
        <v>265</v>
      </c>
      <c r="C257" s="12">
        <v>33033.306010850225</v>
      </c>
      <c r="D257" s="12">
        <v>10155.882</v>
      </c>
      <c r="E257" s="12">
        <v>1101</v>
      </c>
    </row>
    <row r="258" spans="1:5" x14ac:dyDescent="0.35">
      <c r="A258" s="10">
        <v>4621</v>
      </c>
      <c r="B258" s="11" t="s">
        <v>266</v>
      </c>
      <c r="C258" s="12">
        <v>590984.31068805582</v>
      </c>
      <c r="D258" s="12">
        <v>12089.099</v>
      </c>
      <c r="E258" s="12">
        <v>16580</v>
      </c>
    </row>
    <row r="259" spans="1:5" x14ac:dyDescent="0.35">
      <c r="A259" s="10">
        <v>4622</v>
      </c>
      <c r="B259" s="11" t="s">
        <v>267</v>
      </c>
      <c r="C259" s="12">
        <v>310277.21360819752</v>
      </c>
      <c r="D259" s="12">
        <v>6495.665</v>
      </c>
      <c r="E259" s="12">
        <v>8479</v>
      </c>
    </row>
    <row r="260" spans="1:5" x14ac:dyDescent="0.35">
      <c r="A260" s="10">
        <v>4623</v>
      </c>
      <c r="B260" s="11" t="s">
        <v>268</v>
      </c>
      <c r="C260" s="12">
        <v>85080.604602223611</v>
      </c>
      <c r="D260" s="12">
        <v>4473.3370000000004</v>
      </c>
      <c r="E260" s="12">
        <v>2545</v>
      </c>
    </row>
    <row r="261" spans="1:5" x14ac:dyDescent="0.35">
      <c r="A261" s="10">
        <v>4624</v>
      </c>
      <c r="B261" s="11" t="s">
        <v>269</v>
      </c>
      <c r="C261" s="12">
        <v>963062.62343265628</v>
      </c>
      <c r="D261" s="12">
        <v>1070.366</v>
      </c>
      <c r="E261" s="12">
        <v>26435</v>
      </c>
    </row>
    <row r="262" spans="1:5" x14ac:dyDescent="0.35">
      <c r="A262" s="10">
        <v>4625</v>
      </c>
      <c r="B262" s="11" t="s">
        <v>270</v>
      </c>
      <c r="C262" s="12">
        <v>238046.86920385461</v>
      </c>
      <c r="D262" s="12">
        <v>0</v>
      </c>
      <c r="E262" s="12">
        <v>5341</v>
      </c>
    </row>
    <row r="263" spans="1:5" x14ac:dyDescent="0.35">
      <c r="A263" s="10">
        <v>4626</v>
      </c>
      <c r="B263" s="11" t="s">
        <v>271</v>
      </c>
      <c r="C263" s="12">
        <v>1449827.8411610327</v>
      </c>
      <c r="D263" s="12">
        <v>0</v>
      </c>
      <c r="E263" s="12">
        <v>40070</v>
      </c>
    </row>
    <row r="264" spans="1:5" x14ac:dyDescent="0.35">
      <c r="A264" s="10">
        <v>4627</v>
      </c>
      <c r="B264" s="11" t="s">
        <v>272</v>
      </c>
      <c r="C264" s="12">
        <v>1032917.0712849424</v>
      </c>
      <c r="D264" s="12">
        <v>0</v>
      </c>
      <c r="E264" s="12">
        <v>30291</v>
      </c>
    </row>
    <row r="265" spans="1:5" x14ac:dyDescent="0.35">
      <c r="A265" s="10">
        <v>4628</v>
      </c>
      <c r="B265" s="11" t="s">
        <v>273</v>
      </c>
      <c r="C265" s="12">
        <v>118967.34412307516</v>
      </c>
      <c r="D265" s="12">
        <v>15448.718999999999</v>
      </c>
      <c r="E265" s="12">
        <v>3870</v>
      </c>
    </row>
    <row r="266" spans="1:5" x14ac:dyDescent="0.35">
      <c r="A266" s="10">
        <v>4629</v>
      </c>
      <c r="B266" s="11" t="s">
        <v>274</v>
      </c>
      <c r="C266" s="12">
        <v>10130.633256063604</v>
      </c>
      <c r="D266" s="12">
        <v>15463.437</v>
      </c>
      <c r="E266" s="12">
        <v>401</v>
      </c>
    </row>
    <row r="267" spans="1:5" x14ac:dyDescent="0.35">
      <c r="A267" s="10">
        <v>4630</v>
      </c>
      <c r="B267" s="11" t="s">
        <v>275</v>
      </c>
      <c r="C267" s="12">
        <v>262210.93794221361</v>
      </c>
      <c r="D267" s="12">
        <v>546.22699999999998</v>
      </c>
      <c r="E267" s="12">
        <v>8262</v>
      </c>
    </row>
    <row r="268" spans="1:5" x14ac:dyDescent="0.35">
      <c r="A268" s="10">
        <v>4631</v>
      </c>
      <c r="B268" s="11" t="s">
        <v>276</v>
      </c>
      <c r="C268" s="12">
        <v>1068420.4126065494</v>
      </c>
      <c r="D268" s="12">
        <v>83.292000000000002</v>
      </c>
      <c r="E268" s="12">
        <v>30259</v>
      </c>
    </row>
    <row r="269" spans="1:5" x14ac:dyDescent="0.35">
      <c r="A269" s="10">
        <v>4632</v>
      </c>
      <c r="B269" s="11" t="s">
        <v>277</v>
      </c>
      <c r="C269" s="12">
        <v>156337.2155440175</v>
      </c>
      <c r="D269" s="12">
        <v>0</v>
      </c>
      <c r="E269" s="12">
        <v>2939</v>
      </c>
    </row>
    <row r="270" spans="1:5" x14ac:dyDescent="0.35">
      <c r="A270" s="10">
        <v>4633</v>
      </c>
      <c r="B270" s="11" t="s">
        <v>278</v>
      </c>
      <c r="C270" s="12">
        <v>19836.933321785989</v>
      </c>
      <c r="D270" s="12">
        <v>0</v>
      </c>
      <c r="E270" s="12">
        <v>535</v>
      </c>
    </row>
    <row r="271" spans="1:5" x14ac:dyDescent="0.35">
      <c r="A271" s="10">
        <v>4634</v>
      </c>
      <c r="B271" s="11" t="s">
        <v>279</v>
      </c>
      <c r="C271" s="12">
        <v>61303.339651685194</v>
      </c>
      <c r="D271" s="12">
        <v>11678.237999999999</v>
      </c>
      <c r="E271" s="12">
        <v>1694</v>
      </c>
    </row>
    <row r="272" spans="1:5" x14ac:dyDescent="0.35">
      <c r="A272" s="10">
        <v>4635</v>
      </c>
      <c r="B272" s="11" t="s">
        <v>280</v>
      </c>
      <c r="C272" s="12">
        <v>106847.43620200262</v>
      </c>
      <c r="D272" s="12">
        <v>215.666</v>
      </c>
      <c r="E272" s="12">
        <v>2277</v>
      </c>
    </row>
    <row r="273" spans="1:5" x14ac:dyDescent="0.35">
      <c r="A273" s="10">
        <v>4636</v>
      </c>
      <c r="B273" s="11" t="s">
        <v>281</v>
      </c>
      <c r="C273" s="12">
        <v>30729.399082587857</v>
      </c>
      <c r="D273" s="12">
        <v>0</v>
      </c>
      <c r="E273" s="12">
        <v>779</v>
      </c>
    </row>
    <row r="274" spans="1:5" x14ac:dyDescent="0.35">
      <c r="A274" s="10">
        <v>4637</v>
      </c>
      <c r="B274" s="11" t="s">
        <v>282</v>
      </c>
      <c r="C274" s="12">
        <v>47908.778841232786</v>
      </c>
      <c r="D274" s="12">
        <v>392.84300000000002</v>
      </c>
      <c r="E274" s="12">
        <v>1285</v>
      </c>
    </row>
    <row r="275" spans="1:5" x14ac:dyDescent="0.35">
      <c r="A275" s="10">
        <v>4638</v>
      </c>
      <c r="B275" s="11" t="s">
        <v>283</v>
      </c>
      <c r="C275" s="12">
        <v>139367.69055921651</v>
      </c>
      <c r="D275" s="12">
        <v>16079.239</v>
      </c>
      <c r="E275" s="12">
        <v>3865</v>
      </c>
    </row>
    <row r="276" spans="1:5" x14ac:dyDescent="0.35">
      <c r="A276" s="10">
        <v>4639</v>
      </c>
      <c r="B276" s="11" t="s">
        <v>284</v>
      </c>
      <c r="C276" s="12">
        <v>98176.045751397818</v>
      </c>
      <c r="D276" s="12">
        <v>10745.306</v>
      </c>
      <c r="E276" s="12">
        <v>2557</v>
      </c>
    </row>
    <row r="277" spans="1:5" x14ac:dyDescent="0.35">
      <c r="A277" s="10">
        <v>4640</v>
      </c>
      <c r="B277" s="11" t="s">
        <v>285</v>
      </c>
      <c r="C277" s="12">
        <v>440074.71785842307</v>
      </c>
      <c r="D277" s="12">
        <v>6620.9549999999999</v>
      </c>
      <c r="E277" s="12">
        <v>12551</v>
      </c>
    </row>
    <row r="278" spans="1:5" x14ac:dyDescent="0.35">
      <c r="A278" s="10">
        <v>4641</v>
      </c>
      <c r="B278" s="11" t="s">
        <v>286</v>
      </c>
      <c r="C278" s="12">
        <v>67580.854586037924</v>
      </c>
      <c r="D278" s="12">
        <v>30672.235000000001</v>
      </c>
      <c r="E278" s="12">
        <v>1819</v>
      </c>
    </row>
    <row r="279" spans="1:5" x14ac:dyDescent="0.35">
      <c r="A279" s="10">
        <v>4642</v>
      </c>
      <c r="B279" s="11" t="s">
        <v>287</v>
      </c>
      <c r="C279" s="12">
        <v>77556.243643996568</v>
      </c>
      <c r="D279" s="12">
        <v>13260.896000000001</v>
      </c>
      <c r="E279" s="12">
        <v>2185</v>
      </c>
    </row>
    <row r="280" spans="1:5" x14ac:dyDescent="0.35">
      <c r="A280" s="10">
        <v>4643</v>
      </c>
      <c r="B280" s="11" t="s">
        <v>288</v>
      </c>
      <c r="C280" s="12">
        <v>201279.8557651419</v>
      </c>
      <c r="D280" s="12">
        <v>21316.976999999999</v>
      </c>
      <c r="E280" s="12">
        <v>5250</v>
      </c>
    </row>
    <row r="281" spans="1:5" x14ac:dyDescent="0.35">
      <c r="A281" s="10">
        <v>4644</v>
      </c>
      <c r="B281" s="11" t="s">
        <v>289</v>
      </c>
      <c r="C281" s="12">
        <v>176652.25321419886</v>
      </c>
      <c r="D281" s="12">
        <v>34956.372000000003</v>
      </c>
      <c r="E281" s="12">
        <v>5410</v>
      </c>
    </row>
    <row r="282" spans="1:5" x14ac:dyDescent="0.35">
      <c r="A282" s="10">
        <v>4645</v>
      </c>
      <c r="B282" s="11" t="s">
        <v>290</v>
      </c>
      <c r="C282" s="12">
        <v>103080.40744395119</v>
      </c>
      <c r="D282" s="12">
        <v>0</v>
      </c>
      <c r="E282" s="12">
        <v>2978</v>
      </c>
    </row>
    <row r="283" spans="1:5" x14ac:dyDescent="0.35">
      <c r="A283" s="10">
        <v>4646</v>
      </c>
      <c r="B283" s="11" t="s">
        <v>291</v>
      </c>
      <c r="C283" s="12">
        <v>103685.47269310401</v>
      </c>
      <c r="D283" s="12">
        <v>0</v>
      </c>
      <c r="E283" s="12">
        <v>2884</v>
      </c>
    </row>
    <row r="284" spans="1:5" x14ac:dyDescent="0.35">
      <c r="A284" s="10">
        <v>4647</v>
      </c>
      <c r="B284" s="11" t="s">
        <v>292</v>
      </c>
      <c r="C284" s="12">
        <v>862418.79184868082</v>
      </c>
      <c r="D284" s="12">
        <v>5412.0879999999997</v>
      </c>
      <c r="E284" s="12">
        <v>22604</v>
      </c>
    </row>
    <row r="285" spans="1:5" x14ac:dyDescent="0.35">
      <c r="A285" s="10">
        <v>4648</v>
      </c>
      <c r="B285" s="11" t="s">
        <v>293</v>
      </c>
      <c r="C285" s="12">
        <v>122434.59614423454</v>
      </c>
      <c r="D285" s="12">
        <v>14813.81</v>
      </c>
      <c r="E285" s="12">
        <v>3377</v>
      </c>
    </row>
    <row r="286" spans="1:5" x14ac:dyDescent="0.35">
      <c r="A286" s="10">
        <v>4649</v>
      </c>
      <c r="B286" s="11" t="s">
        <v>294</v>
      </c>
      <c r="C286" s="12">
        <v>327254.83993509703</v>
      </c>
      <c r="D286" s="12">
        <v>48.872999999999998</v>
      </c>
      <c r="E286" s="12">
        <v>9650</v>
      </c>
    </row>
    <row r="287" spans="1:5" x14ac:dyDescent="0.35">
      <c r="A287" s="10">
        <v>4650</v>
      </c>
      <c r="B287" s="11" t="s">
        <v>295</v>
      </c>
      <c r="C287" s="12">
        <v>190481.14334542106</v>
      </c>
      <c r="D287" s="12">
        <v>502.28199999999998</v>
      </c>
      <c r="E287" s="12">
        <v>5932</v>
      </c>
    </row>
    <row r="288" spans="1:5" x14ac:dyDescent="0.35">
      <c r="A288" s="10">
        <v>4651</v>
      </c>
      <c r="B288" s="11" t="s">
        <v>296</v>
      </c>
      <c r="C288" s="12">
        <v>250290.84305000023</v>
      </c>
      <c r="D288" s="12">
        <v>490.08300000000003</v>
      </c>
      <c r="E288" s="12">
        <v>7297</v>
      </c>
    </row>
    <row r="289" spans="1:5" x14ac:dyDescent="0.35">
      <c r="A289" s="10">
        <v>5001</v>
      </c>
      <c r="B289" s="11" t="s">
        <v>297</v>
      </c>
      <c r="C289" s="12">
        <v>8666492.2824888267</v>
      </c>
      <c r="D289" s="12">
        <v>10174.802</v>
      </c>
      <c r="E289" s="12">
        <v>217110</v>
      </c>
    </row>
    <row r="290" spans="1:5" x14ac:dyDescent="0.35">
      <c r="A290" s="10">
        <v>5006</v>
      </c>
      <c r="B290" s="11" t="s">
        <v>298</v>
      </c>
      <c r="C290" s="12">
        <v>741112.98135833081</v>
      </c>
      <c r="D290" s="12">
        <v>3814.9760000000001</v>
      </c>
      <c r="E290" s="12">
        <v>24105</v>
      </c>
    </row>
    <row r="291" spans="1:5" x14ac:dyDescent="0.35">
      <c r="A291" s="10">
        <v>5007</v>
      </c>
      <c r="B291" s="11" t="s">
        <v>299</v>
      </c>
      <c r="C291" s="12">
        <v>492130.75095347298</v>
      </c>
      <c r="D291" s="12">
        <v>465.43200000000002</v>
      </c>
      <c r="E291" s="12">
        <v>15137</v>
      </c>
    </row>
    <row r="292" spans="1:5" x14ac:dyDescent="0.35">
      <c r="A292" s="10">
        <v>5014</v>
      </c>
      <c r="B292" s="11" t="s">
        <v>300</v>
      </c>
      <c r="C292" s="12">
        <v>466974.21651787352</v>
      </c>
      <c r="D292" s="12">
        <v>0</v>
      </c>
      <c r="E292" s="12">
        <v>5538</v>
      </c>
    </row>
    <row r="293" spans="1:5" x14ac:dyDescent="0.35">
      <c r="A293" s="10">
        <v>5020</v>
      </c>
      <c r="B293" s="11" t="s">
        <v>301</v>
      </c>
      <c r="C293" s="12">
        <v>29142.43302972164</v>
      </c>
      <c r="D293" s="12">
        <v>0</v>
      </c>
      <c r="E293" s="12">
        <v>902</v>
      </c>
    </row>
    <row r="294" spans="1:5" x14ac:dyDescent="0.35">
      <c r="A294" s="10">
        <v>5021</v>
      </c>
      <c r="B294" s="11" t="s">
        <v>302</v>
      </c>
      <c r="C294" s="12">
        <v>252245.27655989723</v>
      </c>
      <c r="D294" s="12">
        <v>3769.5790000000002</v>
      </c>
      <c r="E294" s="12">
        <v>7469</v>
      </c>
    </row>
    <row r="295" spans="1:5" x14ac:dyDescent="0.35">
      <c r="A295" s="10">
        <v>5022</v>
      </c>
      <c r="B295" s="11" t="s">
        <v>303</v>
      </c>
      <c r="C295" s="12">
        <v>72215.171882712661</v>
      </c>
      <c r="D295" s="12">
        <v>6883.5029999999997</v>
      </c>
      <c r="E295" s="12">
        <v>2500</v>
      </c>
    </row>
    <row r="296" spans="1:5" x14ac:dyDescent="0.35">
      <c r="A296" s="10">
        <v>5025</v>
      </c>
      <c r="B296" s="11" t="s">
        <v>304</v>
      </c>
      <c r="C296" s="12">
        <v>185824.3075116828</v>
      </c>
      <c r="D296" s="12">
        <v>1468.192</v>
      </c>
      <c r="E296" s="12">
        <v>5727</v>
      </c>
    </row>
    <row r="297" spans="1:5" x14ac:dyDescent="0.35">
      <c r="A297" s="10">
        <v>5026</v>
      </c>
      <c r="B297" s="11" t="s">
        <v>305</v>
      </c>
      <c r="C297" s="12">
        <v>61484.443680431206</v>
      </c>
      <c r="D297" s="12">
        <v>0</v>
      </c>
      <c r="E297" s="12">
        <v>2048</v>
      </c>
    </row>
    <row r="298" spans="1:5" x14ac:dyDescent="0.35">
      <c r="A298" s="10">
        <v>5027</v>
      </c>
      <c r="B298" s="11" t="s">
        <v>306</v>
      </c>
      <c r="C298" s="12">
        <v>180672.33600596234</v>
      </c>
      <c r="D298" s="12">
        <v>1356.894</v>
      </c>
      <c r="E298" s="12">
        <v>6146</v>
      </c>
    </row>
    <row r="299" spans="1:5" x14ac:dyDescent="0.35">
      <c r="A299" s="10">
        <v>5028</v>
      </c>
      <c r="B299" s="11" t="s">
        <v>307</v>
      </c>
      <c r="C299" s="12">
        <v>561252.66461320349</v>
      </c>
      <c r="D299" s="12">
        <v>1999.481</v>
      </c>
      <c r="E299" s="12">
        <v>17693</v>
      </c>
    </row>
    <row r="300" spans="1:5" x14ac:dyDescent="0.35">
      <c r="A300" s="10">
        <v>5029</v>
      </c>
      <c r="B300" s="11" t="s">
        <v>308</v>
      </c>
      <c r="C300" s="12">
        <v>276464.85310600069</v>
      </c>
      <c r="D300" s="12">
        <v>0</v>
      </c>
      <c r="E300" s="12">
        <v>8576</v>
      </c>
    </row>
    <row r="301" spans="1:5" x14ac:dyDescent="0.35">
      <c r="A301" s="10">
        <v>5031</v>
      </c>
      <c r="B301" s="11" t="s">
        <v>309</v>
      </c>
      <c r="C301" s="12">
        <v>567299.04998527328</v>
      </c>
      <c r="D301" s="12">
        <v>6.2809999999999997</v>
      </c>
      <c r="E301" s="12">
        <v>14965</v>
      </c>
    </row>
    <row r="302" spans="1:5" x14ac:dyDescent="0.35">
      <c r="A302" s="10">
        <v>5032</v>
      </c>
      <c r="B302" s="11" t="s">
        <v>310</v>
      </c>
      <c r="C302" s="12">
        <v>138697.27067497</v>
      </c>
      <c r="D302" s="12">
        <v>4340.9409999999998</v>
      </c>
      <c r="E302" s="12">
        <v>4247</v>
      </c>
    </row>
    <row r="303" spans="1:5" x14ac:dyDescent="0.35">
      <c r="A303" s="10">
        <v>5033</v>
      </c>
      <c r="B303" s="11" t="s">
        <v>311</v>
      </c>
      <c r="C303" s="12">
        <v>26384.571385624236</v>
      </c>
      <c r="D303" s="12">
        <v>15239.630999999999</v>
      </c>
      <c r="E303" s="12">
        <v>778</v>
      </c>
    </row>
    <row r="304" spans="1:5" x14ac:dyDescent="0.35">
      <c r="A304" s="10">
        <v>5034</v>
      </c>
      <c r="B304" s="11" t="s">
        <v>312</v>
      </c>
      <c r="C304" s="12">
        <v>72804.232994213642</v>
      </c>
      <c r="D304" s="12">
        <v>7135.0619999999999</v>
      </c>
      <c r="E304" s="12">
        <v>2506</v>
      </c>
    </row>
    <row r="305" spans="1:5" x14ac:dyDescent="0.35">
      <c r="A305" s="10">
        <v>5035</v>
      </c>
      <c r="B305" s="11" t="s">
        <v>313</v>
      </c>
      <c r="C305" s="12">
        <v>828204.6812162688</v>
      </c>
      <c r="D305" s="12">
        <v>0</v>
      </c>
      <c r="E305" s="12">
        <v>24923</v>
      </c>
    </row>
    <row r="306" spans="1:5" x14ac:dyDescent="0.35">
      <c r="A306" s="10">
        <v>5036</v>
      </c>
      <c r="B306" s="11" t="s">
        <v>314</v>
      </c>
      <c r="C306" s="12">
        <v>85686.813683884262</v>
      </c>
      <c r="D306" s="12">
        <v>0</v>
      </c>
      <c r="E306" s="12">
        <v>2696</v>
      </c>
    </row>
    <row r="307" spans="1:5" x14ac:dyDescent="0.35">
      <c r="A307" s="10">
        <v>5037</v>
      </c>
      <c r="B307" s="11" t="s">
        <v>315</v>
      </c>
      <c r="C307" s="12">
        <v>688882.76157722145</v>
      </c>
      <c r="D307" s="12">
        <v>0</v>
      </c>
      <c r="E307" s="12">
        <v>20693</v>
      </c>
    </row>
    <row r="308" spans="1:5" x14ac:dyDescent="0.35">
      <c r="A308" s="10">
        <v>5038</v>
      </c>
      <c r="B308" s="11" t="s">
        <v>316</v>
      </c>
      <c r="C308" s="12">
        <v>466539.88884369063</v>
      </c>
      <c r="D308" s="12">
        <v>0</v>
      </c>
      <c r="E308" s="12">
        <v>15353</v>
      </c>
    </row>
    <row r="309" spans="1:5" x14ac:dyDescent="0.35">
      <c r="A309" s="10">
        <v>5041</v>
      </c>
      <c r="B309" s="11" t="s">
        <v>317</v>
      </c>
      <c r="C309" s="12">
        <v>65940.923639383356</v>
      </c>
      <c r="D309" s="12">
        <v>1096.502</v>
      </c>
      <c r="E309" s="12">
        <v>2112</v>
      </c>
    </row>
    <row r="310" spans="1:5" x14ac:dyDescent="0.35">
      <c r="A310" s="10">
        <v>5042</v>
      </c>
      <c r="B310" s="11" t="s">
        <v>318</v>
      </c>
      <c r="C310" s="12">
        <v>40910.719559041376</v>
      </c>
      <c r="D310" s="12">
        <v>1856.5139999999999</v>
      </c>
      <c r="E310" s="12">
        <v>1300</v>
      </c>
    </row>
    <row r="311" spans="1:5" x14ac:dyDescent="0.35">
      <c r="A311" s="10">
        <v>5043</v>
      </c>
      <c r="B311" s="11" t="s">
        <v>319</v>
      </c>
      <c r="C311" s="12">
        <v>12052.713991563427</v>
      </c>
      <c r="D311" s="12">
        <v>3245.4180000000001</v>
      </c>
      <c r="E311" s="12">
        <v>429</v>
      </c>
    </row>
    <row r="312" spans="1:5" x14ac:dyDescent="0.35">
      <c r="A312" s="10">
        <v>5044</v>
      </c>
      <c r="B312" s="11" t="s">
        <v>320</v>
      </c>
      <c r="C312" s="12">
        <v>26572.564304032407</v>
      </c>
      <c r="D312" s="12">
        <v>9535.0859999999993</v>
      </c>
      <c r="E312" s="12">
        <v>828</v>
      </c>
    </row>
    <row r="313" spans="1:5" x14ac:dyDescent="0.35">
      <c r="A313" s="10">
        <v>5045</v>
      </c>
      <c r="B313" s="11" t="s">
        <v>321</v>
      </c>
      <c r="C313" s="12">
        <v>71654.977488258752</v>
      </c>
      <c r="D313" s="12">
        <v>4801.2910000000002</v>
      </c>
      <c r="E313" s="12">
        <v>2347</v>
      </c>
    </row>
    <row r="314" spans="1:5" x14ac:dyDescent="0.35">
      <c r="A314" s="10">
        <v>5046</v>
      </c>
      <c r="B314" s="11" t="s">
        <v>322</v>
      </c>
      <c r="C314" s="12">
        <v>34530.474553769069</v>
      </c>
      <c r="D314" s="12">
        <v>0</v>
      </c>
      <c r="E314" s="12">
        <v>1234</v>
      </c>
    </row>
    <row r="315" spans="1:5" x14ac:dyDescent="0.35">
      <c r="A315" s="10">
        <v>5047</v>
      </c>
      <c r="B315" s="11" t="s">
        <v>323</v>
      </c>
      <c r="C315" s="12">
        <v>126602.83129823219</v>
      </c>
      <c r="D315" s="12">
        <v>101.992</v>
      </c>
      <c r="E315" s="12">
        <v>3979</v>
      </c>
    </row>
    <row r="316" spans="1:5" x14ac:dyDescent="0.35">
      <c r="A316" s="10">
        <v>5049</v>
      </c>
      <c r="B316" s="11" t="s">
        <v>324</v>
      </c>
      <c r="C316" s="12">
        <v>44368.403508268064</v>
      </c>
      <c r="D316" s="12">
        <v>0</v>
      </c>
      <c r="E316" s="12">
        <v>1133</v>
      </c>
    </row>
    <row r="317" spans="1:5" x14ac:dyDescent="0.35">
      <c r="A317" s="10">
        <v>5052</v>
      </c>
      <c r="B317" s="11" t="s">
        <v>325</v>
      </c>
      <c r="C317" s="12">
        <v>18561.302099292901</v>
      </c>
      <c r="D317" s="12">
        <v>0</v>
      </c>
      <c r="E317" s="12">
        <v>632</v>
      </c>
    </row>
    <row r="318" spans="1:5" x14ac:dyDescent="0.35">
      <c r="A318" s="10">
        <v>5053</v>
      </c>
      <c r="B318" s="11" t="s">
        <v>326</v>
      </c>
      <c r="C318" s="12">
        <v>232139.33632681126</v>
      </c>
      <c r="D318" s="12">
        <v>842.88599999999997</v>
      </c>
      <c r="E318" s="12">
        <v>7046</v>
      </c>
    </row>
    <row r="319" spans="1:5" x14ac:dyDescent="0.35">
      <c r="A319" s="10">
        <v>5054</v>
      </c>
      <c r="B319" s="11" t="s">
        <v>327</v>
      </c>
      <c r="C319" s="12">
        <v>303248.21675849409</v>
      </c>
      <c r="D319" s="12">
        <v>667.20500000000004</v>
      </c>
      <c r="E319" s="12">
        <v>10022</v>
      </c>
    </row>
    <row r="320" spans="1:5" x14ac:dyDescent="0.35">
      <c r="A320" s="10">
        <v>5055</v>
      </c>
      <c r="B320" s="11" t="s">
        <v>328</v>
      </c>
      <c r="C320" s="12">
        <v>208385.21291016799</v>
      </c>
      <c r="D320" s="12">
        <v>2025.6610000000001</v>
      </c>
      <c r="E320" s="12">
        <v>6174</v>
      </c>
    </row>
    <row r="321" spans="1:5" x14ac:dyDescent="0.35">
      <c r="A321" s="10">
        <v>5056</v>
      </c>
      <c r="B321" s="11" t="s">
        <v>329</v>
      </c>
      <c r="C321" s="12">
        <v>187688.15538111524</v>
      </c>
      <c r="D321" s="12">
        <v>0</v>
      </c>
      <c r="E321" s="12">
        <v>5412</v>
      </c>
    </row>
    <row r="322" spans="1:5" x14ac:dyDescent="0.35">
      <c r="A322" s="10">
        <v>5057</v>
      </c>
      <c r="B322" s="11" t="s">
        <v>330</v>
      </c>
      <c r="C322" s="12">
        <v>364236.44707798492</v>
      </c>
      <c r="D322" s="12">
        <v>0</v>
      </c>
      <c r="E322" s="12">
        <v>10615</v>
      </c>
    </row>
    <row r="323" spans="1:5" x14ac:dyDescent="0.35">
      <c r="A323" s="10">
        <v>5058</v>
      </c>
      <c r="B323" s="11" t="s">
        <v>331</v>
      </c>
      <c r="C323" s="12">
        <v>146436.72807914726</v>
      </c>
      <c r="D323" s="12">
        <v>618.28800000000001</v>
      </c>
      <c r="E323" s="12">
        <v>4360</v>
      </c>
    </row>
    <row r="324" spans="1:5" x14ac:dyDescent="0.35">
      <c r="A324" s="10">
        <v>5059</v>
      </c>
      <c r="B324" s="11" t="s">
        <v>332</v>
      </c>
      <c r="C324" s="12">
        <v>613488.24161497015</v>
      </c>
      <c r="D324" s="12">
        <v>2666.73</v>
      </c>
      <c r="E324" s="12">
        <v>18951</v>
      </c>
    </row>
    <row r="325" spans="1:5" x14ac:dyDescent="0.35">
      <c r="A325" s="10">
        <v>5060</v>
      </c>
      <c r="B325" s="11" t="s">
        <v>333</v>
      </c>
      <c r="C325" s="12">
        <v>371716.31868643127</v>
      </c>
      <c r="D325" s="12">
        <v>0</v>
      </c>
      <c r="E325" s="12">
        <v>10073</v>
      </c>
    </row>
    <row r="326" spans="1:5" x14ac:dyDescent="0.35">
      <c r="A326" s="10">
        <v>5061</v>
      </c>
      <c r="B326" s="11" t="s">
        <v>334</v>
      </c>
      <c r="C326" s="12">
        <v>58747.193367475644</v>
      </c>
      <c r="D326" s="12">
        <v>3662.3069999999998</v>
      </c>
      <c r="E326" s="12">
        <v>1948</v>
      </c>
    </row>
    <row r="327" spans="1:5" x14ac:dyDescent="0.35">
      <c r="A327" s="10">
        <v>5501</v>
      </c>
      <c r="B327" s="11" t="s">
        <v>335</v>
      </c>
      <c r="C327" s="12">
        <v>3146736.5040884772</v>
      </c>
      <c r="D327" s="12">
        <v>0</v>
      </c>
      <c r="E327" s="12">
        <v>79377</v>
      </c>
    </row>
    <row r="328" spans="1:5" x14ac:dyDescent="0.35">
      <c r="A328" s="10">
        <v>5503</v>
      </c>
      <c r="B328" s="11" t="s">
        <v>336</v>
      </c>
      <c r="C328" s="12">
        <v>910705.29154874256</v>
      </c>
      <c r="D328" s="12">
        <v>3.597</v>
      </c>
      <c r="E328" s="12">
        <v>25102</v>
      </c>
    </row>
    <row r="329" spans="1:5" x14ac:dyDescent="0.35">
      <c r="A329" s="10">
        <v>5510</v>
      </c>
      <c r="B329" s="11" t="s">
        <v>341</v>
      </c>
      <c r="C329" s="12">
        <v>87491.547032828879</v>
      </c>
      <c r="D329" s="12">
        <v>0</v>
      </c>
      <c r="E329" s="12">
        <v>2897</v>
      </c>
    </row>
    <row r="330" spans="1:5" x14ac:dyDescent="0.35">
      <c r="A330" s="10">
        <v>5512</v>
      </c>
      <c r="B330" s="11" t="s">
        <v>342</v>
      </c>
      <c r="C330" s="12">
        <v>150959.16788311911</v>
      </c>
      <c r="D330" s="12">
        <v>99.033000000000001</v>
      </c>
      <c r="E330" s="12">
        <v>4332</v>
      </c>
    </row>
    <row r="331" spans="1:5" x14ac:dyDescent="0.35">
      <c r="A331" s="10">
        <v>5514</v>
      </c>
      <c r="B331" s="11" t="s">
        <v>343</v>
      </c>
      <c r="C331" s="12">
        <v>47645.422792837591</v>
      </c>
      <c r="D331" s="12">
        <v>0</v>
      </c>
      <c r="E331" s="12">
        <v>1316</v>
      </c>
    </row>
    <row r="332" spans="1:5" x14ac:dyDescent="0.35">
      <c r="A332" s="10">
        <v>5516</v>
      </c>
      <c r="B332" s="11" t="s">
        <v>344</v>
      </c>
      <c r="C332" s="12">
        <v>41403.363836912533</v>
      </c>
      <c r="D332" s="12">
        <v>0</v>
      </c>
      <c r="E332" s="12">
        <v>1089</v>
      </c>
    </row>
    <row r="333" spans="1:5" x14ac:dyDescent="0.35">
      <c r="A333" s="10">
        <v>5518</v>
      </c>
      <c r="B333" s="11" t="s">
        <v>345</v>
      </c>
      <c r="C333" s="12">
        <v>25342.490642924069</v>
      </c>
      <c r="D333" s="12">
        <v>0</v>
      </c>
      <c r="E333" s="12">
        <v>993</v>
      </c>
    </row>
    <row r="334" spans="1:5" x14ac:dyDescent="0.35">
      <c r="A334" s="10">
        <v>5520</v>
      </c>
      <c r="B334" s="11" t="s">
        <v>346</v>
      </c>
      <c r="C334" s="12">
        <v>156162.24003263019</v>
      </c>
      <c r="D334" s="12">
        <v>12355.178</v>
      </c>
      <c r="E334" s="12">
        <v>4111</v>
      </c>
    </row>
    <row r="335" spans="1:5" x14ac:dyDescent="0.35">
      <c r="A335" s="10">
        <v>5522</v>
      </c>
      <c r="B335" s="11" t="s">
        <v>347</v>
      </c>
      <c r="C335" s="12">
        <v>69307.756886848074</v>
      </c>
      <c r="D335" s="12">
        <v>0</v>
      </c>
      <c r="E335" s="12">
        <v>2092</v>
      </c>
    </row>
    <row r="336" spans="1:5" x14ac:dyDescent="0.35">
      <c r="A336" s="10">
        <v>5524</v>
      </c>
      <c r="B336" s="11" t="s">
        <v>348</v>
      </c>
      <c r="C336" s="12">
        <v>245729.22197915174</v>
      </c>
      <c r="D336" s="12">
        <v>4424.1450000000004</v>
      </c>
      <c r="E336" s="12">
        <v>6819</v>
      </c>
    </row>
    <row r="337" spans="1:5" x14ac:dyDescent="0.35">
      <c r="A337" s="10">
        <v>5526</v>
      </c>
      <c r="B337" s="11" t="s">
        <v>349</v>
      </c>
      <c r="C337" s="12">
        <v>120501.22370882834</v>
      </c>
      <c r="D337" s="12">
        <v>0</v>
      </c>
      <c r="E337" s="12">
        <v>3570</v>
      </c>
    </row>
    <row r="338" spans="1:5" x14ac:dyDescent="0.35">
      <c r="A338" s="10">
        <v>5528</v>
      </c>
      <c r="B338" s="11" t="s">
        <v>350</v>
      </c>
      <c r="C338" s="12">
        <v>33613.650303656723</v>
      </c>
      <c r="D338" s="12">
        <v>0</v>
      </c>
      <c r="E338" s="12">
        <v>1092</v>
      </c>
    </row>
    <row r="339" spans="1:5" x14ac:dyDescent="0.35">
      <c r="A339" s="10">
        <v>5530</v>
      </c>
      <c r="B339" s="11" t="s">
        <v>351</v>
      </c>
      <c r="C339" s="12">
        <v>513926.13311684184</v>
      </c>
      <c r="D339" s="12">
        <v>324.74200000000002</v>
      </c>
      <c r="E339" s="12">
        <v>15053</v>
      </c>
    </row>
    <row r="340" spans="1:5" x14ac:dyDescent="0.35">
      <c r="A340" s="10">
        <v>5532</v>
      </c>
      <c r="B340" s="11" t="s">
        <v>352</v>
      </c>
      <c r="C340" s="12">
        <v>175601.93975777939</v>
      </c>
      <c r="D340" s="12">
        <v>0</v>
      </c>
      <c r="E340" s="12">
        <v>5603</v>
      </c>
    </row>
    <row r="341" spans="1:5" x14ac:dyDescent="0.35">
      <c r="A341" s="10">
        <v>5534</v>
      </c>
      <c r="B341" s="11" t="s">
        <v>353</v>
      </c>
      <c r="C341" s="12">
        <v>84174.63615083482</v>
      </c>
      <c r="D341" s="12">
        <v>0</v>
      </c>
      <c r="E341" s="12">
        <v>2278</v>
      </c>
    </row>
    <row r="342" spans="1:5" x14ac:dyDescent="0.35">
      <c r="A342" s="10">
        <v>5536</v>
      </c>
      <c r="B342" s="11" t="s">
        <v>354</v>
      </c>
      <c r="C342" s="12">
        <v>86169.229795974534</v>
      </c>
      <c r="D342" s="12">
        <v>0</v>
      </c>
      <c r="E342" s="12">
        <v>2776</v>
      </c>
    </row>
    <row r="343" spans="1:5" x14ac:dyDescent="0.35">
      <c r="A343" s="10">
        <v>5538</v>
      </c>
      <c r="B343" s="11" t="s">
        <v>355</v>
      </c>
      <c r="C343" s="12">
        <v>56792.775902285292</v>
      </c>
      <c r="D343" s="12">
        <v>4240.2250000000004</v>
      </c>
      <c r="E343" s="12">
        <v>1845</v>
      </c>
    </row>
    <row r="344" spans="1:5" x14ac:dyDescent="0.35">
      <c r="A344" s="10">
        <v>5540</v>
      </c>
      <c r="B344" s="11" t="s">
        <v>356</v>
      </c>
      <c r="C344" s="12">
        <v>58005.52989357421</v>
      </c>
      <c r="D344" s="12">
        <v>3429.8330000000001</v>
      </c>
      <c r="E344" s="12">
        <v>1986</v>
      </c>
    </row>
    <row r="345" spans="1:5" x14ac:dyDescent="0.35">
      <c r="A345" s="10">
        <v>5542</v>
      </c>
      <c r="B345" s="11" t="s">
        <v>357</v>
      </c>
      <c r="C345" s="12">
        <v>89661.414042287943</v>
      </c>
      <c r="D345" s="12">
        <v>0</v>
      </c>
      <c r="E345" s="12">
        <v>2791</v>
      </c>
    </row>
    <row r="346" spans="1:5" x14ac:dyDescent="0.35">
      <c r="A346" s="10">
        <v>5544</v>
      </c>
      <c r="B346" s="11" t="s">
        <v>358</v>
      </c>
      <c r="C346" s="12">
        <v>157735.44351097062</v>
      </c>
      <c r="D346" s="12">
        <v>132.858</v>
      </c>
      <c r="E346" s="12">
        <v>4820</v>
      </c>
    </row>
    <row r="347" spans="1:5" x14ac:dyDescent="0.35">
      <c r="A347" s="10">
        <v>5546</v>
      </c>
      <c r="B347" s="11" t="s">
        <v>359</v>
      </c>
      <c r="C347" s="12">
        <v>35222.622225462103</v>
      </c>
      <c r="D347" s="12">
        <v>2838.8470000000002</v>
      </c>
      <c r="E347" s="12">
        <v>1171</v>
      </c>
    </row>
    <row r="348" spans="1:5" x14ac:dyDescent="0.35">
      <c r="A348" s="10">
        <v>5601</v>
      </c>
      <c r="B348" s="11" t="s">
        <v>337</v>
      </c>
      <c r="C348" s="12">
        <v>786351.32262362121</v>
      </c>
      <c r="D348" s="12">
        <v>7086.3429999999998</v>
      </c>
      <c r="E348" s="12">
        <v>21888</v>
      </c>
    </row>
    <row r="349" spans="1:5" x14ac:dyDescent="0.35">
      <c r="A349" s="10">
        <v>5603</v>
      </c>
      <c r="B349" s="11" t="s">
        <v>340</v>
      </c>
      <c r="C349" s="12">
        <v>474943.54613030062</v>
      </c>
      <c r="D349" s="12">
        <v>587.47699999999998</v>
      </c>
      <c r="E349" s="12">
        <v>11505</v>
      </c>
    </row>
    <row r="350" spans="1:5" x14ac:dyDescent="0.35">
      <c r="A350" s="10">
        <v>5605</v>
      </c>
      <c r="B350" s="11" t="s">
        <v>373</v>
      </c>
      <c r="C350" s="12">
        <v>357027.00412552722</v>
      </c>
      <c r="D350" s="12">
        <v>4665.991</v>
      </c>
      <c r="E350" s="12">
        <v>10067</v>
      </c>
    </row>
    <row r="351" spans="1:5" x14ac:dyDescent="0.35">
      <c r="A351" s="10">
        <v>5607</v>
      </c>
      <c r="B351" s="11" t="s">
        <v>339</v>
      </c>
      <c r="C351" s="12">
        <v>213442.54086163596</v>
      </c>
      <c r="D351" s="12">
        <v>0</v>
      </c>
      <c r="E351" s="12">
        <v>5900</v>
      </c>
    </row>
    <row r="352" spans="1:5" x14ac:dyDescent="0.35">
      <c r="A352" s="10">
        <v>5610</v>
      </c>
      <c r="B352" s="11" t="s">
        <v>366</v>
      </c>
      <c r="C352" s="12">
        <v>84197.267039061669</v>
      </c>
      <c r="D352" s="12">
        <v>0</v>
      </c>
      <c r="E352" s="12">
        <v>2568</v>
      </c>
    </row>
    <row r="353" spans="1:5" x14ac:dyDescent="0.35">
      <c r="A353" s="10">
        <v>5612</v>
      </c>
      <c r="B353" s="11" t="s">
        <v>360</v>
      </c>
      <c r="C353" s="12">
        <v>72564.3162352121</v>
      </c>
      <c r="D353" s="12">
        <v>1690.3920000000001</v>
      </c>
      <c r="E353" s="12">
        <v>2839</v>
      </c>
    </row>
    <row r="354" spans="1:5" x14ac:dyDescent="0.35">
      <c r="A354" s="10">
        <v>5614</v>
      </c>
      <c r="B354" s="11" t="s">
        <v>361</v>
      </c>
      <c r="C354" s="12">
        <v>24861.633721988081</v>
      </c>
      <c r="D354" s="12">
        <v>0</v>
      </c>
      <c r="E354" s="12">
        <v>883</v>
      </c>
    </row>
    <row r="355" spans="1:5" x14ac:dyDescent="0.35">
      <c r="A355" s="10">
        <v>5616</v>
      </c>
      <c r="B355" s="11" t="s">
        <v>362</v>
      </c>
      <c r="C355" s="12">
        <v>31869.484668143443</v>
      </c>
      <c r="D355" s="12">
        <v>0</v>
      </c>
      <c r="E355" s="12">
        <v>989</v>
      </c>
    </row>
    <row r="356" spans="1:5" x14ac:dyDescent="0.35">
      <c r="A356" s="10">
        <v>5618</v>
      </c>
      <c r="B356" s="11" t="s">
        <v>363</v>
      </c>
      <c r="C356" s="12">
        <v>41787.30411240369</v>
      </c>
      <c r="D356" s="12">
        <v>0</v>
      </c>
      <c r="E356" s="12">
        <v>1138</v>
      </c>
    </row>
    <row r="357" spans="1:5" x14ac:dyDescent="0.35">
      <c r="A357" s="10">
        <v>5620</v>
      </c>
      <c r="B357" s="11" t="s">
        <v>364</v>
      </c>
      <c r="C357" s="12">
        <v>111652.23471235832</v>
      </c>
      <c r="D357" s="12">
        <v>0</v>
      </c>
      <c r="E357" s="12">
        <v>2951</v>
      </c>
    </row>
    <row r="358" spans="1:5" x14ac:dyDescent="0.35">
      <c r="A358" s="10">
        <v>5622</v>
      </c>
      <c r="B358" s="11" t="s">
        <v>365</v>
      </c>
      <c r="C358" s="12">
        <v>138317.76131854637</v>
      </c>
      <c r="D358" s="12">
        <v>0</v>
      </c>
      <c r="E358" s="12">
        <v>3900</v>
      </c>
    </row>
    <row r="359" spans="1:5" x14ac:dyDescent="0.35">
      <c r="A359" s="10">
        <v>5624</v>
      </c>
      <c r="B359" s="11" t="s">
        <v>367</v>
      </c>
      <c r="C359" s="12">
        <v>43628.126862629193</v>
      </c>
      <c r="D359" s="12">
        <v>2316.2040000000002</v>
      </c>
      <c r="E359" s="12">
        <v>1243</v>
      </c>
    </row>
    <row r="360" spans="1:5" x14ac:dyDescent="0.35">
      <c r="A360" s="10">
        <v>5626</v>
      </c>
      <c r="B360" s="11" t="s">
        <v>368</v>
      </c>
      <c r="C360" s="12">
        <v>37074.674594750708</v>
      </c>
      <c r="D360" s="12">
        <v>0</v>
      </c>
      <c r="E360" s="12">
        <v>1100</v>
      </c>
    </row>
    <row r="361" spans="1:5" x14ac:dyDescent="0.35">
      <c r="A361" s="10">
        <v>5628</v>
      </c>
      <c r="B361" s="11" t="s">
        <v>370</v>
      </c>
      <c r="C361" s="12">
        <v>98370.25301236118</v>
      </c>
      <c r="D361" s="12">
        <v>0</v>
      </c>
      <c r="E361" s="12">
        <v>2837</v>
      </c>
    </row>
    <row r="362" spans="1:5" x14ac:dyDescent="0.35">
      <c r="A362" s="10">
        <v>5630</v>
      </c>
      <c r="B362" s="11" t="s">
        <v>369</v>
      </c>
      <c r="C362" s="12">
        <v>31551.113747453284</v>
      </c>
      <c r="D362" s="12">
        <v>0</v>
      </c>
      <c r="E362" s="12">
        <v>903</v>
      </c>
    </row>
    <row r="363" spans="1:5" x14ac:dyDescent="0.35">
      <c r="A363" s="10">
        <v>5632</v>
      </c>
      <c r="B363" s="11" t="s">
        <v>372</v>
      </c>
      <c r="C363" s="12">
        <v>77042.605537094612</v>
      </c>
      <c r="D363" s="12">
        <v>0</v>
      </c>
      <c r="E363" s="12">
        <v>2141</v>
      </c>
    </row>
    <row r="364" spans="1:5" x14ac:dyDescent="0.35">
      <c r="A364" s="10">
        <v>5634</v>
      </c>
      <c r="B364" s="11" t="s">
        <v>338</v>
      </c>
      <c r="C364" s="12">
        <v>66536.506357195831</v>
      </c>
      <c r="D364" s="12">
        <v>0</v>
      </c>
      <c r="E364" s="12">
        <v>2052</v>
      </c>
    </row>
    <row r="365" spans="1:5" x14ac:dyDescent="0.35">
      <c r="A365" s="10">
        <v>5636</v>
      </c>
      <c r="B365" s="11" t="s">
        <v>371</v>
      </c>
      <c r="C365" s="12">
        <v>25222.75225081668</v>
      </c>
      <c r="D365" s="12">
        <v>0</v>
      </c>
      <c r="E365" s="12">
        <v>868</v>
      </c>
    </row>
    <row r="366" spans="1:5" x14ac:dyDescent="0.35">
      <c r="A366" s="10"/>
      <c r="B366" s="11"/>
      <c r="C366" s="11"/>
      <c r="D366" s="11"/>
      <c r="E366" s="12"/>
    </row>
    <row r="367" spans="1:5" ht="15" thickBot="1" x14ac:dyDescent="0.4">
      <c r="A367" s="17" t="s">
        <v>374</v>
      </c>
      <c r="B367" s="17"/>
      <c r="C367" s="18">
        <f>SUM(C10:C366)</f>
        <v>221996136.74999997</v>
      </c>
      <c r="D367" s="18">
        <f>SUM(D10:D366)</f>
        <v>1395743.2500000009</v>
      </c>
      <c r="E367" s="18">
        <f>SUM(E10:E365)</f>
        <v>5599584</v>
      </c>
    </row>
    <row r="368" spans="1:5" ht="15" thickTop="1" x14ac:dyDescent="0.35">
      <c r="A368" s="3"/>
      <c r="B368" s="3"/>
      <c r="C368" s="3"/>
      <c r="D368" s="3"/>
      <c r="E368" s="4"/>
    </row>
    <row r="369" spans="1:5" x14ac:dyDescent="0.35">
      <c r="A369" s="3"/>
      <c r="B369" s="3"/>
      <c r="C369" s="3"/>
      <c r="D369" s="3"/>
      <c r="E369" s="3"/>
    </row>
    <row r="370" spans="1:5" x14ac:dyDescent="0.35">
      <c r="A370" s="3"/>
      <c r="B370" s="19" t="s">
        <v>375</v>
      </c>
      <c r="C370" s="19"/>
      <c r="D370" s="19"/>
      <c r="E370" s="3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Illustrasjon</vt:lpstr>
      <vt:lpstr>Skatt 2023</vt:lpstr>
      <vt:lpstr>Skatt 2025 basis 2023</vt:lpstr>
      <vt:lpstr>Skatt 2026 basis 2023</vt:lpstr>
      <vt:lpstr>2025 endret skattenivå og innb</vt:lpstr>
      <vt:lpstr>2026 endret skattenivå og innb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Sigmund Engdal</dc:creator>
  <cp:lastModifiedBy>Sigmund Engdal</cp:lastModifiedBy>
  <dcterms:created xsi:type="dcterms:W3CDTF">2024-05-25T09:37:15Z</dcterms:created>
  <dcterms:modified xsi:type="dcterms:W3CDTF">2024-06-07T20:01:06Z</dcterms:modified>
</cp:coreProperties>
</file>