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0\Nett2020\"/>
    </mc:Choice>
  </mc:AlternateContent>
  <xr:revisionPtr revIDLastSave="0" documentId="13_ncr:1_{0FE193DE-DDF8-4828-B76A-1E424544C67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4" l="1"/>
  <c r="H37" i="4"/>
  <c r="D37" i="4"/>
  <c r="E17" i="4"/>
  <c r="L50" i="4" l="1"/>
  <c r="M50" i="4"/>
  <c r="H50" i="4"/>
  <c r="I50" i="4" s="1"/>
  <c r="D50" i="4"/>
  <c r="E50" i="4" s="1"/>
  <c r="L31" i="4"/>
  <c r="H31" i="4"/>
  <c r="D31" i="4"/>
  <c r="Q19" i="3"/>
  <c r="L49" i="4" l="1"/>
  <c r="M49" i="4" s="1"/>
  <c r="H49" i="4"/>
  <c r="I49" i="4"/>
  <c r="D49" i="4"/>
  <c r="E49" i="4" s="1"/>
  <c r="L30" i="4"/>
  <c r="H30" i="4"/>
  <c r="D30" i="4"/>
  <c r="L48" i="4" l="1"/>
  <c r="M48" i="4"/>
  <c r="E42" i="4"/>
  <c r="E44" i="4"/>
  <c r="E45" i="4"/>
  <c r="E46" i="4"/>
  <c r="E47" i="4"/>
  <c r="E48" i="4"/>
  <c r="H48" i="4"/>
  <c r="I48" i="4"/>
  <c r="D48" i="4"/>
  <c r="L29" i="4"/>
  <c r="H29" i="4"/>
  <c r="D29" i="4"/>
  <c r="D47" i="4"/>
  <c r="H47" i="4"/>
  <c r="L47" i="4"/>
  <c r="G47" i="4"/>
  <c r="K47" i="4"/>
  <c r="M47" i="4"/>
  <c r="D46" i="4"/>
  <c r="H46" i="4"/>
  <c r="L46" i="4"/>
  <c r="G46" i="4"/>
  <c r="K46" i="4"/>
  <c r="M46" i="4"/>
  <c r="I47" i="4"/>
  <c r="L8" i="4"/>
  <c r="K8" i="4"/>
  <c r="L28" i="4"/>
  <c r="H28" i="4"/>
  <c r="D28" i="4"/>
  <c r="U363" i="1"/>
  <c r="D363" i="1"/>
  <c r="E363" i="1" s="1"/>
  <c r="C46" i="4"/>
  <c r="I46" i="4"/>
  <c r="L7" i="4"/>
  <c r="K7" i="4"/>
  <c r="L27" i="4"/>
  <c r="H27" i="4"/>
  <c r="D27" i="4"/>
  <c r="Q363" i="1"/>
  <c r="L16" i="4"/>
  <c r="K14" i="4"/>
  <c r="L36" i="4"/>
  <c r="H36" i="4"/>
  <c r="D36" i="4"/>
  <c r="H45" i="4"/>
  <c r="D45" i="4"/>
  <c r="L45" i="4"/>
  <c r="C45" i="4"/>
  <c r="G45" i="4"/>
  <c r="K45" i="4"/>
  <c r="M45" i="4"/>
  <c r="I45" i="4"/>
  <c r="L6" i="4"/>
  <c r="K6" i="4"/>
  <c r="L26" i="4"/>
  <c r="H26" i="4"/>
  <c r="D26" i="4"/>
  <c r="D44" i="4"/>
  <c r="H44" i="4"/>
  <c r="L44" i="4"/>
  <c r="L5" i="4"/>
  <c r="K5" i="4"/>
  <c r="L25" i="4"/>
  <c r="H25" i="4"/>
  <c r="D25" i="4"/>
  <c r="C44" i="4"/>
  <c r="G44" i="4"/>
  <c r="K44" i="4"/>
  <c r="M44" i="4"/>
  <c r="I44" i="4"/>
  <c r="L4" i="4"/>
  <c r="K4" i="4"/>
  <c r="L24" i="4"/>
  <c r="H24" i="4"/>
  <c r="D24" i="4"/>
  <c r="D43" i="4"/>
  <c r="H43" i="4"/>
  <c r="L43" i="4"/>
  <c r="C43" i="4"/>
  <c r="G43" i="4"/>
  <c r="K43" i="4"/>
  <c r="M43" i="4"/>
  <c r="I43" i="4"/>
  <c r="E43" i="4"/>
  <c r="T363" i="1"/>
  <c r="G53" i="4"/>
  <c r="F53" i="4"/>
  <c r="C53" i="4"/>
  <c r="B53" i="4"/>
  <c r="J53" i="4"/>
  <c r="A53" i="4"/>
  <c r="G52" i="4"/>
  <c r="F52" i="4"/>
  <c r="C52" i="4"/>
  <c r="B52" i="4"/>
  <c r="J52" i="4"/>
  <c r="A52" i="4"/>
  <c r="G51" i="4"/>
  <c r="F51" i="4"/>
  <c r="C51" i="4"/>
  <c r="B51" i="4"/>
  <c r="A51" i="4"/>
  <c r="G50" i="4"/>
  <c r="F50" i="4"/>
  <c r="C50" i="4"/>
  <c r="B50" i="4"/>
  <c r="A50" i="4"/>
  <c r="G49" i="4"/>
  <c r="F49" i="4"/>
  <c r="C49" i="4"/>
  <c r="B49" i="4"/>
  <c r="J49" i="4"/>
  <c r="A49" i="4"/>
  <c r="G48" i="4"/>
  <c r="F48" i="4"/>
  <c r="C48" i="4"/>
  <c r="B48" i="4"/>
  <c r="J48" i="4"/>
  <c r="A48" i="4"/>
  <c r="F47" i="4"/>
  <c r="C47" i="4"/>
  <c r="B47" i="4"/>
  <c r="A47" i="4"/>
  <c r="F46" i="4"/>
  <c r="B46" i="4"/>
  <c r="J46" i="4"/>
  <c r="A46" i="4"/>
  <c r="F45" i="4"/>
  <c r="B45" i="4"/>
  <c r="A45" i="4"/>
  <c r="F44" i="4"/>
  <c r="B44" i="4"/>
  <c r="A44" i="4"/>
  <c r="F43" i="4"/>
  <c r="B43" i="4"/>
  <c r="J43" i="4"/>
  <c r="A43" i="4"/>
  <c r="H42" i="4"/>
  <c r="G42" i="4"/>
  <c r="F42" i="4"/>
  <c r="D42" i="4"/>
  <c r="C42" i="4"/>
  <c r="B42" i="4"/>
  <c r="A42" i="4"/>
  <c r="I41" i="4"/>
  <c r="M41" i="4"/>
  <c r="D41" i="4"/>
  <c r="H35" i="4"/>
  <c r="D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I16" i="4"/>
  <c r="E16" i="4"/>
  <c r="L15" i="4"/>
  <c r="I15" i="4"/>
  <c r="E15" i="4"/>
  <c r="L14" i="4"/>
  <c r="J14" i="4"/>
  <c r="I14" i="4"/>
  <c r="E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K29" i="4"/>
  <c r="J8" i="4"/>
  <c r="J7" i="4"/>
  <c r="J6" i="4"/>
  <c r="J5" i="4"/>
  <c r="J4" i="4"/>
  <c r="L3" i="4"/>
  <c r="K3" i="4"/>
  <c r="J3" i="4"/>
  <c r="H2" i="4"/>
  <c r="L2" i="4"/>
  <c r="L22" i="4"/>
  <c r="L41" i="4"/>
  <c r="G2" i="4"/>
  <c r="K2" i="4"/>
  <c r="K22" i="4"/>
  <c r="K41" i="4"/>
  <c r="F2" i="4"/>
  <c r="F22" i="4"/>
  <c r="F41" i="4"/>
  <c r="K52" i="4"/>
  <c r="K53" i="4"/>
  <c r="K51" i="4"/>
  <c r="K23" i="4"/>
  <c r="K48" i="4"/>
  <c r="K49" i="4"/>
  <c r="K50" i="4"/>
  <c r="K31" i="4"/>
  <c r="F54" i="4"/>
  <c r="J51" i="4"/>
  <c r="J50" i="4"/>
  <c r="J47" i="4"/>
  <c r="K26" i="4"/>
  <c r="J44" i="4"/>
  <c r="J45" i="4"/>
  <c r="B54" i="4"/>
  <c r="K33" i="4"/>
  <c r="K27" i="4"/>
  <c r="K34" i="4"/>
  <c r="J2" i="4"/>
  <c r="J22" i="4"/>
  <c r="J41" i="4"/>
  <c r="K30" i="4"/>
  <c r="K25" i="4"/>
  <c r="K24" i="4"/>
  <c r="K32" i="4"/>
  <c r="C54" i="4"/>
  <c r="K28" i="4"/>
  <c r="K42" i="4"/>
  <c r="L35" i="4"/>
  <c r="L23" i="4"/>
  <c r="G22" i="4"/>
  <c r="G41" i="4"/>
  <c r="H22" i="4"/>
  <c r="H41" i="4"/>
  <c r="I42" i="4"/>
  <c r="J42" i="4"/>
  <c r="G54" i="4"/>
  <c r="L42" i="4"/>
  <c r="M42" i="4"/>
  <c r="K54" i="4"/>
  <c r="J54" i="4"/>
  <c r="M2" i="1"/>
  <c r="N2" i="1"/>
  <c r="L19" i="3"/>
  <c r="C19" i="3"/>
  <c r="D19" i="3" s="1"/>
  <c r="N17" i="3"/>
  <c r="D17" i="3"/>
  <c r="O17" i="3" s="1"/>
  <c r="N16" i="3"/>
  <c r="D16" i="3"/>
  <c r="O16" i="3" s="1"/>
  <c r="N15" i="3"/>
  <c r="D15" i="3"/>
  <c r="O15" i="3" s="1"/>
  <c r="N14" i="3"/>
  <c r="D14" i="3"/>
  <c r="O14" i="3" s="1"/>
  <c r="N13" i="3"/>
  <c r="D13" i="3"/>
  <c r="O13" i="3" s="1"/>
  <c r="N12" i="3"/>
  <c r="D12" i="3"/>
  <c r="O12" i="3" s="1"/>
  <c r="N11" i="3"/>
  <c r="D11" i="3"/>
  <c r="O11" i="3" s="1"/>
  <c r="N10" i="3"/>
  <c r="D10" i="3"/>
  <c r="O10" i="3" s="1"/>
  <c r="N9" i="3"/>
  <c r="D9" i="3"/>
  <c r="O9" i="3" s="1"/>
  <c r="N8" i="3"/>
  <c r="D8" i="3"/>
  <c r="O8" i="3" s="1"/>
  <c r="N7" i="3"/>
  <c r="D7" i="3"/>
  <c r="Q2" i="3"/>
  <c r="N2" i="3"/>
  <c r="H2" i="3"/>
  <c r="F2" i="3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E362" i="1"/>
  <c r="I362" i="1" s="1"/>
  <c r="J362" i="1" s="1"/>
  <c r="E361" i="1"/>
  <c r="E360" i="1"/>
  <c r="S360" i="1" s="1"/>
  <c r="E359" i="1"/>
  <c r="E358" i="1"/>
  <c r="S358" i="1" s="1"/>
  <c r="E357" i="1"/>
  <c r="S357" i="1" s="1"/>
  <c r="E356" i="1"/>
  <c r="F356" i="1" s="1"/>
  <c r="E355" i="1"/>
  <c r="E354" i="1"/>
  <c r="G354" i="1" s="1"/>
  <c r="H354" i="1" s="1"/>
  <c r="E353" i="1"/>
  <c r="E352" i="1"/>
  <c r="E351" i="1"/>
  <c r="E350" i="1"/>
  <c r="G350" i="1" s="1"/>
  <c r="H350" i="1" s="1"/>
  <c r="E349" i="1"/>
  <c r="S349" i="1" s="1"/>
  <c r="E348" i="1"/>
  <c r="S348" i="1" s="1"/>
  <c r="E331" i="1"/>
  <c r="S331" i="1" s="1"/>
  <c r="E330" i="1"/>
  <c r="E329" i="1"/>
  <c r="S329" i="1" s="1"/>
  <c r="E328" i="1"/>
  <c r="F328" i="1" s="1"/>
  <c r="E327" i="1"/>
  <c r="S327" i="1" s="1"/>
  <c r="E326" i="1"/>
  <c r="E325" i="1"/>
  <c r="S325" i="1" s="1"/>
  <c r="E324" i="1"/>
  <c r="S324" i="1" s="1"/>
  <c r="E323" i="1"/>
  <c r="E322" i="1"/>
  <c r="I322" i="1" s="1"/>
  <c r="J322" i="1" s="1"/>
  <c r="E321" i="1"/>
  <c r="E320" i="1"/>
  <c r="S320" i="1" s="1"/>
  <c r="E319" i="1"/>
  <c r="E318" i="1"/>
  <c r="S318" i="1" s="1"/>
  <c r="E317" i="1"/>
  <c r="E316" i="1"/>
  <c r="S316" i="1" s="1"/>
  <c r="E315" i="1"/>
  <c r="S315" i="1" s="1"/>
  <c r="E314" i="1"/>
  <c r="I314" i="1" s="1"/>
  <c r="J314" i="1" s="1"/>
  <c r="E313" i="1"/>
  <c r="S313" i="1" s="1"/>
  <c r="E312" i="1"/>
  <c r="I312" i="1" s="1"/>
  <c r="J312" i="1" s="1"/>
  <c r="E311" i="1"/>
  <c r="S311" i="1" s="1"/>
  <c r="E310" i="1"/>
  <c r="G310" i="1" s="1"/>
  <c r="H310" i="1" s="1"/>
  <c r="E309" i="1"/>
  <c r="S309" i="1" s="1"/>
  <c r="E308" i="1"/>
  <c r="F308" i="1" s="1"/>
  <c r="E307" i="1"/>
  <c r="E306" i="1"/>
  <c r="G306" i="1" s="1"/>
  <c r="H306" i="1" s="1"/>
  <c r="E305" i="1"/>
  <c r="S305" i="1" s="1"/>
  <c r="E304" i="1"/>
  <c r="S304" i="1" s="1"/>
  <c r="E303" i="1"/>
  <c r="S303" i="1" s="1"/>
  <c r="E302" i="1"/>
  <c r="E301" i="1"/>
  <c r="E300" i="1"/>
  <c r="G300" i="1" s="1"/>
  <c r="H300" i="1" s="1"/>
  <c r="E299" i="1"/>
  <c r="S299" i="1" s="1"/>
  <c r="E298" i="1"/>
  <c r="G298" i="1" s="1"/>
  <c r="H298" i="1" s="1"/>
  <c r="E297" i="1"/>
  <c r="E296" i="1"/>
  <c r="S296" i="1" s="1"/>
  <c r="E295" i="1"/>
  <c r="S295" i="1" s="1"/>
  <c r="E294" i="1"/>
  <c r="E293" i="1"/>
  <c r="E292" i="1"/>
  <c r="S292" i="1" s="1"/>
  <c r="E291" i="1"/>
  <c r="S291" i="1" s="1"/>
  <c r="E290" i="1"/>
  <c r="G290" i="1" s="1"/>
  <c r="H290" i="1" s="1"/>
  <c r="E289" i="1"/>
  <c r="S289" i="1" s="1"/>
  <c r="E288" i="1"/>
  <c r="F288" i="1" s="1"/>
  <c r="E287" i="1"/>
  <c r="E286" i="1"/>
  <c r="F286" i="1" s="1"/>
  <c r="E285" i="1"/>
  <c r="E284" i="1"/>
  <c r="S284" i="1" s="1"/>
  <c r="E283" i="1"/>
  <c r="S283" i="1" s="1"/>
  <c r="E282" i="1"/>
  <c r="I282" i="1" s="1"/>
  <c r="J282" i="1" s="1"/>
  <c r="E281" i="1"/>
  <c r="S281" i="1" s="1"/>
  <c r="E280" i="1"/>
  <c r="E279" i="1"/>
  <c r="E278" i="1"/>
  <c r="E277" i="1"/>
  <c r="S277" i="1" s="1"/>
  <c r="E276" i="1"/>
  <c r="S276" i="1" s="1"/>
  <c r="E275" i="1"/>
  <c r="S275" i="1" s="1"/>
  <c r="E274" i="1"/>
  <c r="I274" i="1" s="1"/>
  <c r="J274" i="1" s="1"/>
  <c r="E273" i="1"/>
  <c r="E272" i="1"/>
  <c r="S272" i="1" s="1"/>
  <c r="E271" i="1"/>
  <c r="S271" i="1" s="1"/>
  <c r="E270" i="1"/>
  <c r="G270" i="1" s="1"/>
  <c r="H270" i="1" s="1"/>
  <c r="E269" i="1"/>
  <c r="E268" i="1"/>
  <c r="G268" i="1" s="1"/>
  <c r="H268" i="1" s="1"/>
  <c r="E267" i="1"/>
  <c r="S267" i="1" s="1"/>
  <c r="E266" i="1"/>
  <c r="E265" i="1"/>
  <c r="S265" i="1" s="1"/>
  <c r="E264" i="1"/>
  <c r="S264" i="1" s="1"/>
  <c r="E263" i="1"/>
  <c r="S263" i="1" s="1"/>
  <c r="E262" i="1"/>
  <c r="F262" i="1" s="1"/>
  <c r="E261" i="1"/>
  <c r="E260" i="1"/>
  <c r="S260" i="1" s="1"/>
  <c r="E259" i="1"/>
  <c r="S259" i="1" s="1"/>
  <c r="E258" i="1"/>
  <c r="G258" i="1" s="1"/>
  <c r="H258" i="1" s="1"/>
  <c r="E257" i="1"/>
  <c r="E256" i="1"/>
  <c r="S256" i="1" s="1"/>
  <c r="E255" i="1"/>
  <c r="E254" i="1"/>
  <c r="F254" i="1" s="1"/>
  <c r="E253" i="1"/>
  <c r="S253" i="1" s="1"/>
  <c r="E252" i="1"/>
  <c r="S252" i="1" s="1"/>
  <c r="E251" i="1"/>
  <c r="S251" i="1" s="1"/>
  <c r="E250" i="1"/>
  <c r="E249" i="1"/>
  <c r="E248" i="1"/>
  <c r="G248" i="1" s="1"/>
  <c r="H248" i="1" s="1"/>
  <c r="E247" i="1"/>
  <c r="E246" i="1"/>
  <c r="I246" i="1" s="1"/>
  <c r="J246" i="1" s="1"/>
  <c r="E245" i="1"/>
  <c r="S245" i="1" s="1"/>
  <c r="E244" i="1"/>
  <c r="G244" i="1" s="1"/>
  <c r="H244" i="1" s="1"/>
  <c r="E243" i="1"/>
  <c r="S243" i="1" s="1"/>
  <c r="E242" i="1"/>
  <c r="S242" i="1" s="1"/>
  <c r="E241" i="1"/>
  <c r="S241" i="1" s="1"/>
  <c r="E240" i="1"/>
  <c r="S240" i="1" s="1"/>
  <c r="E239" i="1"/>
  <c r="S239" i="1" s="1"/>
  <c r="E238" i="1"/>
  <c r="E237" i="1"/>
  <c r="E236" i="1"/>
  <c r="I236" i="1" s="1"/>
  <c r="J236" i="1" s="1"/>
  <c r="E235" i="1"/>
  <c r="E234" i="1"/>
  <c r="F234" i="1" s="1"/>
  <c r="E233" i="1"/>
  <c r="S233" i="1" s="1"/>
  <c r="E232" i="1"/>
  <c r="S232" i="1" s="1"/>
  <c r="E231" i="1"/>
  <c r="S231" i="1" s="1"/>
  <c r="E230" i="1"/>
  <c r="I230" i="1" s="1"/>
  <c r="J230" i="1" s="1"/>
  <c r="E229" i="1"/>
  <c r="E228" i="1"/>
  <c r="S228" i="1" s="1"/>
  <c r="E227" i="1"/>
  <c r="E226" i="1"/>
  <c r="S226" i="1" s="1"/>
  <c r="E225" i="1"/>
  <c r="S225" i="1" s="1"/>
  <c r="E224" i="1"/>
  <c r="E223" i="1"/>
  <c r="E222" i="1"/>
  <c r="F222" i="1" s="1"/>
  <c r="E221" i="1"/>
  <c r="S221" i="1" s="1"/>
  <c r="E220" i="1"/>
  <c r="G220" i="1" s="1"/>
  <c r="H220" i="1" s="1"/>
  <c r="E219" i="1"/>
  <c r="E218" i="1"/>
  <c r="E217" i="1"/>
  <c r="E216" i="1"/>
  <c r="I216" i="1" s="1"/>
  <c r="E215" i="1"/>
  <c r="S215" i="1" s="1"/>
  <c r="E214" i="1"/>
  <c r="E213" i="1"/>
  <c r="E212" i="1"/>
  <c r="S212" i="1" s="1"/>
  <c r="E211" i="1"/>
  <c r="S211" i="1" s="1"/>
  <c r="E210" i="1"/>
  <c r="E209" i="1"/>
  <c r="E208" i="1"/>
  <c r="G208" i="1" s="1"/>
  <c r="H208" i="1" s="1"/>
  <c r="E207" i="1"/>
  <c r="E206" i="1"/>
  <c r="I206" i="1" s="1"/>
  <c r="J206" i="1" s="1"/>
  <c r="E205" i="1"/>
  <c r="S205" i="1" s="1"/>
  <c r="E204" i="1"/>
  <c r="I204" i="1" s="1"/>
  <c r="J204" i="1" s="1"/>
  <c r="E203" i="1"/>
  <c r="S203" i="1" s="1"/>
  <c r="E202" i="1"/>
  <c r="I202" i="1" s="1"/>
  <c r="J202" i="1" s="1"/>
  <c r="E201" i="1"/>
  <c r="S201" i="1" s="1"/>
  <c r="E200" i="1"/>
  <c r="F200" i="1" s="1"/>
  <c r="E199" i="1"/>
  <c r="S199" i="1" s="1"/>
  <c r="E198" i="1"/>
  <c r="E197" i="1"/>
  <c r="S197" i="1" s="1"/>
  <c r="E196" i="1"/>
  <c r="S196" i="1" s="1"/>
  <c r="E195" i="1"/>
  <c r="S195" i="1" s="1"/>
  <c r="E194" i="1"/>
  <c r="E193" i="1"/>
  <c r="E192" i="1"/>
  <c r="S192" i="1" s="1"/>
  <c r="E191" i="1"/>
  <c r="E190" i="1"/>
  <c r="G190" i="1" s="1"/>
  <c r="H190" i="1" s="1"/>
  <c r="E189" i="1"/>
  <c r="E188" i="1"/>
  <c r="F188" i="1" s="1"/>
  <c r="E187" i="1"/>
  <c r="S187" i="1" s="1"/>
  <c r="E186" i="1"/>
  <c r="E185" i="1"/>
  <c r="S185" i="1" s="1"/>
  <c r="E184" i="1"/>
  <c r="G184" i="1" s="1"/>
  <c r="H184" i="1" s="1"/>
  <c r="E183" i="1"/>
  <c r="E182" i="1"/>
  <c r="E181" i="1"/>
  <c r="S181" i="1" s="1"/>
  <c r="E180" i="1"/>
  <c r="E179" i="1"/>
  <c r="E178" i="1"/>
  <c r="G178" i="1" s="1"/>
  <c r="H178" i="1" s="1"/>
  <c r="E177" i="1"/>
  <c r="S177" i="1" s="1"/>
  <c r="E176" i="1"/>
  <c r="S176" i="1" s="1"/>
  <c r="E175" i="1"/>
  <c r="S175" i="1" s="1"/>
  <c r="E174" i="1"/>
  <c r="S174" i="1" s="1"/>
  <c r="E173" i="1"/>
  <c r="E172" i="1"/>
  <c r="G172" i="1" s="1"/>
  <c r="H172" i="1" s="1"/>
  <c r="E171" i="1"/>
  <c r="S171" i="1" s="1"/>
  <c r="E170" i="1"/>
  <c r="S170" i="1" s="1"/>
  <c r="E169" i="1"/>
  <c r="S169" i="1" s="1"/>
  <c r="E168" i="1"/>
  <c r="S168" i="1" s="1"/>
  <c r="E167" i="1"/>
  <c r="S167" i="1" s="1"/>
  <c r="E166" i="1"/>
  <c r="E165" i="1"/>
  <c r="S165" i="1" s="1"/>
  <c r="E164" i="1"/>
  <c r="S164" i="1" s="1"/>
  <c r="E163" i="1"/>
  <c r="S163" i="1" s="1"/>
  <c r="E162" i="1"/>
  <c r="S162" i="1" s="1"/>
  <c r="E161" i="1"/>
  <c r="E160" i="1"/>
  <c r="E159" i="1"/>
  <c r="E158" i="1"/>
  <c r="S158" i="1" s="1"/>
  <c r="E157" i="1"/>
  <c r="S157" i="1" s="1"/>
  <c r="E156" i="1"/>
  <c r="I156" i="1" s="1"/>
  <c r="J156" i="1" s="1"/>
  <c r="E155" i="1"/>
  <c r="S155" i="1" s="1"/>
  <c r="E154" i="1"/>
  <c r="S154" i="1" s="1"/>
  <c r="E153" i="1"/>
  <c r="S153" i="1" s="1"/>
  <c r="E152" i="1"/>
  <c r="E151" i="1"/>
  <c r="E150" i="1"/>
  <c r="E149" i="1"/>
  <c r="S149" i="1" s="1"/>
  <c r="E148" i="1"/>
  <c r="E147" i="1"/>
  <c r="E146" i="1"/>
  <c r="G146" i="1" s="1"/>
  <c r="H146" i="1" s="1"/>
  <c r="E145" i="1"/>
  <c r="E144" i="1"/>
  <c r="S144" i="1" s="1"/>
  <c r="E143" i="1"/>
  <c r="E142" i="1"/>
  <c r="S142" i="1" s="1"/>
  <c r="E141" i="1"/>
  <c r="S141" i="1" s="1"/>
  <c r="E140" i="1"/>
  <c r="S140" i="1" s="1"/>
  <c r="E139" i="1"/>
  <c r="S139" i="1" s="1"/>
  <c r="E138" i="1"/>
  <c r="S138" i="1" s="1"/>
  <c r="E137" i="1"/>
  <c r="E136" i="1"/>
  <c r="S136" i="1" s="1"/>
  <c r="E135" i="1"/>
  <c r="E134" i="1"/>
  <c r="E133" i="1"/>
  <c r="S133" i="1" s="1"/>
  <c r="E132" i="1"/>
  <c r="E131" i="1"/>
  <c r="E130" i="1"/>
  <c r="S130" i="1" s="1"/>
  <c r="E129" i="1"/>
  <c r="S129" i="1" s="1"/>
  <c r="E128" i="1"/>
  <c r="F128" i="1" s="1"/>
  <c r="E127" i="1"/>
  <c r="E126" i="1"/>
  <c r="S126" i="1" s="1"/>
  <c r="E125" i="1"/>
  <c r="E124" i="1"/>
  <c r="E123" i="1"/>
  <c r="S123" i="1" s="1"/>
  <c r="E122" i="1"/>
  <c r="S122" i="1" s="1"/>
  <c r="E121" i="1"/>
  <c r="S121" i="1" s="1"/>
  <c r="E120" i="1"/>
  <c r="G120" i="1" s="1"/>
  <c r="H120" i="1" s="1"/>
  <c r="E119" i="1"/>
  <c r="S119" i="1" s="1"/>
  <c r="E118" i="1"/>
  <c r="S118" i="1" s="1"/>
  <c r="E117" i="1"/>
  <c r="S117" i="1" s="1"/>
  <c r="E116" i="1"/>
  <c r="G116" i="1" s="1"/>
  <c r="H116" i="1" s="1"/>
  <c r="E115" i="1"/>
  <c r="E114" i="1"/>
  <c r="S114" i="1" s="1"/>
  <c r="E113" i="1"/>
  <c r="S113" i="1" s="1"/>
  <c r="E112" i="1"/>
  <c r="S112" i="1" s="1"/>
  <c r="E111" i="1"/>
  <c r="E110" i="1"/>
  <c r="I110" i="1" s="1"/>
  <c r="J110" i="1" s="1"/>
  <c r="E109" i="1"/>
  <c r="E108" i="1"/>
  <c r="E107" i="1"/>
  <c r="S107" i="1" s="1"/>
  <c r="E106" i="1"/>
  <c r="E105" i="1"/>
  <c r="S105" i="1" s="1"/>
  <c r="E104" i="1"/>
  <c r="S104" i="1" s="1"/>
  <c r="E103" i="1"/>
  <c r="S103" i="1" s="1"/>
  <c r="E102" i="1"/>
  <c r="E101" i="1"/>
  <c r="S101" i="1" s="1"/>
  <c r="E100" i="1"/>
  <c r="S100" i="1" s="1"/>
  <c r="E99" i="1"/>
  <c r="E98" i="1"/>
  <c r="I98" i="1" s="1"/>
  <c r="J98" i="1" s="1"/>
  <c r="E97" i="1"/>
  <c r="E96" i="1"/>
  <c r="S96" i="1" s="1"/>
  <c r="E95" i="1"/>
  <c r="E94" i="1"/>
  <c r="F94" i="1" s="1"/>
  <c r="E93" i="1"/>
  <c r="S93" i="1" s="1"/>
  <c r="E92" i="1"/>
  <c r="S92" i="1" s="1"/>
  <c r="E91" i="1"/>
  <c r="S91" i="1" s="1"/>
  <c r="E90" i="1"/>
  <c r="E89" i="1"/>
  <c r="E88" i="1"/>
  <c r="I88" i="1" s="1"/>
  <c r="J88" i="1" s="1"/>
  <c r="E87" i="1"/>
  <c r="E86" i="1"/>
  <c r="E85" i="1"/>
  <c r="S85" i="1" s="1"/>
  <c r="E84" i="1"/>
  <c r="S84" i="1" s="1"/>
  <c r="E83" i="1"/>
  <c r="S83" i="1" s="1"/>
  <c r="E82" i="1"/>
  <c r="G82" i="1" s="1"/>
  <c r="H82" i="1" s="1"/>
  <c r="E81" i="1"/>
  <c r="S81" i="1" s="1"/>
  <c r="E80" i="1"/>
  <c r="S80" i="1" s="1"/>
  <c r="E79" i="1"/>
  <c r="S79" i="1" s="1"/>
  <c r="E78" i="1"/>
  <c r="I78" i="1" s="1"/>
  <c r="J78" i="1" s="1"/>
  <c r="E77" i="1"/>
  <c r="S77" i="1" s="1"/>
  <c r="E76" i="1"/>
  <c r="G76" i="1" s="1"/>
  <c r="H76" i="1" s="1"/>
  <c r="E75" i="1"/>
  <c r="S75" i="1" s="1"/>
  <c r="E74" i="1"/>
  <c r="G74" i="1" s="1"/>
  <c r="H74" i="1" s="1"/>
  <c r="E73" i="1"/>
  <c r="E72" i="1"/>
  <c r="S72" i="1" s="1"/>
  <c r="E71" i="1"/>
  <c r="S71" i="1" s="1"/>
  <c r="E70" i="1"/>
  <c r="E69" i="1"/>
  <c r="S69" i="1" s="1"/>
  <c r="E68" i="1"/>
  <c r="F68" i="1" s="1"/>
  <c r="E67" i="1"/>
  <c r="S67" i="1" s="1"/>
  <c r="E66" i="1"/>
  <c r="G66" i="1" s="1"/>
  <c r="H66" i="1" s="1"/>
  <c r="E65" i="1"/>
  <c r="S65" i="1" s="1"/>
  <c r="E64" i="1"/>
  <c r="S64" i="1" s="1"/>
  <c r="E63" i="1"/>
  <c r="E62" i="1"/>
  <c r="E61" i="1"/>
  <c r="E60" i="1"/>
  <c r="S60" i="1" s="1"/>
  <c r="E59" i="1"/>
  <c r="S59" i="1" s="1"/>
  <c r="E58" i="1"/>
  <c r="I58" i="1" s="1"/>
  <c r="J58" i="1" s="1"/>
  <c r="E57" i="1"/>
  <c r="S57" i="1" s="1"/>
  <c r="E56" i="1"/>
  <c r="E55" i="1"/>
  <c r="E54" i="1"/>
  <c r="S54" i="1" s="1"/>
  <c r="E53" i="1"/>
  <c r="E52" i="1"/>
  <c r="E51" i="1"/>
  <c r="S51" i="1" s="1"/>
  <c r="E50" i="1"/>
  <c r="I50" i="1" s="1"/>
  <c r="J50" i="1" s="1"/>
  <c r="E49" i="1"/>
  <c r="S49" i="1" s="1"/>
  <c r="E48" i="1"/>
  <c r="S48" i="1" s="1"/>
  <c r="E47" i="1"/>
  <c r="E46" i="1"/>
  <c r="E45" i="1"/>
  <c r="F45" i="1" s="1"/>
  <c r="S45" i="1"/>
  <c r="E44" i="1"/>
  <c r="E43" i="1"/>
  <c r="F43" i="1" s="1"/>
  <c r="E42" i="1"/>
  <c r="E41" i="1"/>
  <c r="S41" i="1" s="1"/>
  <c r="E40" i="1"/>
  <c r="S40" i="1" s="1"/>
  <c r="E39" i="1"/>
  <c r="E38" i="1"/>
  <c r="S38" i="1" s="1"/>
  <c r="E37" i="1"/>
  <c r="S37" i="1" s="1"/>
  <c r="E36" i="1"/>
  <c r="S36" i="1" s="1"/>
  <c r="E35" i="1"/>
  <c r="S35" i="1" s="1"/>
  <c r="E34" i="1"/>
  <c r="E33" i="1"/>
  <c r="S33" i="1" s="1"/>
  <c r="E32" i="1"/>
  <c r="S32" i="1" s="1"/>
  <c r="E31" i="1"/>
  <c r="S31" i="1" s="1"/>
  <c r="E30" i="1"/>
  <c r="E29" i="1"/>
  <c r="I29" i="1" s="1"/>
  <c r="J29" i="1" s="1"/>
  <c r="E28" i="1"/>
  <c r="S28" i="1" s="1"/>
  <c r="E27" i="1"/>
  <c r="S27" i="1" s="1"/>
  <c r="E26" i="1"/>
  <c r="E25" i="1"/>
  <c r="E24" i="1"/>
  <c r="E23" i="1"/>
  <c r="E22" i="1"/>
  <c r="S22" i="1" s="1"/>
  <c r="E21" i="1"/>
  <c r="S21" i="1" s="1"/>
  <c r="E20" i="1"/>
  <c r="E19" i="1"/>
  <c r="S19" i="1" s="1"/>
  <c r="E18" i="1"/>
  <c r="E17" i="1"/>
  <c r="G17" i="1" s="1"/>
  <c r="H17" i="1" s="1"/>
  <c r="E16" i="1"/>
  <c r="E347" i="1"/>
  <c r="S347" i="1" s="1"/>
  <c r="E346" i="1"/>
  <c r="E345" i="1"/>
  <c r="S345" i="1" s="1"/>
  <c r="E344" i="1"/>
  <c r="E343" i="1"/>
  <c r="S343" i="1" s="1"/>
  <c r="E342" i="1"/>
  <c r="I342" i="1" s="1"/>
  <c r="J342" i="1" s="1"/>
  <c r="E341" i="1"/>
  <c r="E340" i="1"/>
  <c r="E339" i="1"/>
  <c r="S339" i="1" s="1"/>
  <c r="E338" i="1"/>
  <c r="F338" i="1" s="1"/>
  <c r="E337" i="1"/>
  <c r="F337" i="1" s="1"/>
  <c r="E336" i="1"/>
  <c r="S336" i="1"/>
  <c r="E335" i="1"/>
  <c r="S335" i="1" s="1"/>
  <c r="E334" i="1"/>
  <c r="E333" i="1"/>
  <c r="E332" i="1"/>
  <c r="E15" i="1"/>
  <c r="S15" i="1" s="1"/>
  <c r="E14" i="1"/>
  <c r="E13" i="1"/>
  <c r="S13" i="1" s="1"/>
  <c r="E12" i="1"/>
  <c r="E11" i="1"/>
  <c r="F11" i="1" s="1"/>
  <c r="E10" i="1"/>
  <c r="F10" i="1" s="1"/>
  <c r="E9" i="1"/>
  <c r="E8" i="1"/>
  <c r="G8" i="1" s="1"/>
  <c r="H8" i="1" s="1"/>
  <c r="E7" i="1"/>
  <c r="S7" i="1" s="1"/>
  <c r="I245" i="1"/>
  <c r="J245" i="1" s="1"/>
  <c r="I75" i="1"/>
  <c r="J75" i="1" s="1"/>
  <c r="I339" i="1"/>
  <c r="J339" i="1" s="1"/>
  <c r="G261" i="1"/>
  <c r="H261" i="1" s="1"/>
  <c r="G211" i="1"/>
  <c r="H211" i="1" s="1"/>
  <c r="G207" i="1"/>
  <c r="H207" i="1" s="1"/>
  <c r="G165" i="1"/>
  <c r="H165" i="1" s="1"/>
  <c r="G231" i="1"/>
  <c r="H231" i="1" s="1"/>
  <c r="G191" i="1"/>
  <c r="H191" i="1" s="1"/>
  <c r="G87" i="1"/>
  <c r="H87" i="1" s="1"/>
  <c r="G275" i="1"/>
  <c r="H275" i="1" s="1"/>
  <c r="G99" i="1"/>
  <c r="H99" i="1" s="1"/>
  <c r="G313" i="1"/>
  <c r="H313" i="1" s="1"/>
  <c r="G175" i="1"/>
  <c r="H175" i="1" s="1"/>
  <c r="G77" i="1"/>
  <c r="H77" i="1" s="1"/>
  <c r="G71" i="1"/>
  <c r="H71" i="1" s="1"/>
  <c r="I349" i="1"/>
  <c r="J349" i="1" s="1"/>
  <c r="I317" i="1"/>
  <c r="J317" i="1" s="1"/>
  <c r="G67" i="1"/>
  <c r="H67" i="1" s="1"/>
  <c r="G195" i="1"/>
  <c r="H195" i="1" s="1"/>
  <c r="G265" i="1"/>
  <c r="H265" i="1" s="1"/>
  <c r="I231" i="1"/>
  <c r="J231" i="1" s="1"/>
  <c r="I295" i="1"/>
  <c r="J295" i="1" s="1"/>
  <c r="I311" i="1"/>
  <c r="J311" i="1" s="1"/>
  <c r="G291" i="1"/>
  <c r="H291" i="1" s="1"/>
  <c r="G79" i="1"/>
  <c r="H79" i="1" s="1"/>
  <c r="I65" i="1"/>
  <c r="J65" i="1" s="1"/>
  <c r="I225" i="1"/>
  <c r="J225" i="1" s="1"/>
  <c r="I313" i="1"/>
  <c r="J313" i="1" s="1"/>
  <c r="I30" i="1"/>
  <c r="J30" i="1" s="1"/>
  <c r="G23" i="1"/>
  <c r="H23" i="1" s="1"/>
  <c r="F161" i="1"/>
  <c r="F289" i="1"/>
  <c r="F129" i="1"/>
  <c r="F273" i="1"/>
  <c r="F201" i="1"/>
  <c r="F281" i="1"/>
  <c r="F123" i="1"/>
  <c r="F163" i="1"/>
  <c r="F275" i="1"/>
  <c r="F93" i="1"/>
  <c r="F101" i="1"/>
  <c r="F165" i="1"/>
  <c r="F189" i="1"/>
  <c r="F253" i="1"/>
  <c r="F261" i="1"/>
  <c r="F317" i="1"/>
  <c r="F349" i="1"/>
  <c r="F83" i="1"/>
  <c r="F171" i="1"/>
  <c r="F195" i="1"/>
  <c r="F331" i="1"/>
  <c r="F71" i="1"/>
  <c r="F111" i="1"/>
  <c r="F143" i="1"/>
  <c r="F151" i="1"/>
  <c r="F199" i="1"/>
  <c r="F231" i="1"/>
  <c r="F239" i="1"/>
  <c r="F279" i="1"/>
  <c r="F311" i="1"/>
  <c r="F327" i="1"/>
  <c r="F359" i="1"/>
  <c r="F40" i="1"/>
  <c r="F155" i="1"/>
  <c r="F179" i="1"/>
  <c r="F291" i="1"/>
  <c r="F23" i="1"/>
  <c r="F27" i="1"/>
  <c r="F30" i="1"/>
  <c r="R363" i="1"/>
  <c r="V2" i="1"/>
  <c r="G223" i="1"/>
  <c r="H223" i="1" s="1"/>
  <c r="G363" i="1"/>
  <c r="I211" i="1"/>
  <c r="J211" i="1" s="1"/>
  <c r="I155" i="1"/>
  <c r="J155" i="1" s="1"/>
  <c r="G331" i="1"/>
  <c r="H331" i="1" s="1"/>
  <c r="G351" i="1"/>
  <c r="H351" i="1" s="1"/>
  <c r="I243" i="1"/>
  <c r="J243" i="1" s="1"/>
  <c r="I209" i="1"/>
  <c r="J209" i="1" s="1"/>
  <c r="G303" i="1"/>
  <c r="H303" i="1" s="1"/>
  <c r="I315" i="1"/>
  <c r="J315" i="1" s="1"/>
  <c r="G255" i="1"/>
  <c r="H255" i="1" s="1"/>
  <c r="I93" i="1"/>
  <c r="J93" i="1" s="1"/>
  <c r="G349" i="1"/>
  <c r="H349" i="1" s="1"/>
  <c r="I347" i="1"/>
  <c r="J347" i="1" s="1"/>
  <c r="I239" i="1"/>
  <c r="J239" i="1" s="1"/>
  <c r="I69" i="1"/>
  <c r="I153" i="1"/>
  <c r="J153" i="1" s="1"/>
  <c r="S363" i="1"/>
  <c r="I275" i="1"/>
  <c r="J275" i="1" s="1"/>
  <c r="I57" i="1"/>
  <c r="J57" i="1" s="1"/>
  <c r="I307" i="1"/>
  <c r="J307" i="1" s="1"/>
  <c r="I113" i="1"/>
  <c r="J113" i="1" s="1"/>
  <c r="I141" i="1"/>
  <c r="J141" i="1" s="1"/>
  <c r="G171" i="1"/>
  <c r="H171" i="1" s="1"/>
  <c r="I213" i="1"/>
  <c r="J213" i="1" s="1"/>
  <c r="I83" i="1"/>
  <c r="J83" i="1" s="1"/>
  <c r="I119" i="1"/>
  <c r="J119" i="1" s="1"/>
  <c r="G91" i="1"/>
  <c r="H91" i="1" s="1"/>
  <c r="I331" i="1"/>
  <c r="J331" i="1" s="1"/>
  <c r="I251" i="1"/>
  <c r="J251" i="1" s="1"/>
  <c r="G147" i="1"/>
  <c r="H147" i="1" s="1"/>
  <c r="I205" i="1"/>
  <c r="J205" i="1" s="1"/>
  <c r="I271" i="1"/>
  <c r="J271" i="1" s="1"/>
  <c r="G129" i="1"/>
  <c r="H129" i="1" s="1"/>
  <c r="I173" i="1"/>
  <c r="J173" i="1" s="1"/>
  <c r="I79" i="1"/>
  <c r="J79" i="1" s="1"/>
  <c r="I227" i="1"/>
  <c r="J227" i="1" s="1"/>
  <c r="G338" i="1"/>
  <c r="H338" i="1" s="1"/>
  <c r="F33" i="1" l="1"/>
  <c r="F272" i="1"/>
  <c r="I292" i="1"/>
  <c r="J292" i="1" s="1"/>
  <c r="F60" i="1"/>
  <c r="G88" i="1"/>
  <c r="H88" i="1" s="1"/>
  <c r="S25" i="1"/>
  <c r="F25" i="1"/>
  <c r="S52" i="1"/>
  <c r="I52" i="1"/>
  <c r="J52" i="1" s="1"/>
  <c r="S132" i="1"/>
  <c r="I132" i="1"/>
  <c r="J132" i="1" s="1"/>
  <c r="S148" i="1"/>
  <c r="I148" i="1"/>
  <c r="J148" i="1" s="1"/>
  <c r="G152" i="1"/>
  <c r="H152" i="1" s="1"/>
  <c r="I152" i="1"/>
  <c r="J152" i="1" s="1"/>
  <c r="S160" i="1"/>
  <c r="F160" i="1"/>
  <c r="I228" i="1"/>
  <c r="J228" i="1" s="1"/>
  <c r="I196" i="1"/>
  <c r="J196" i="1" s="1"/>
  <c r="I240" i="1"/>
  <c r="J240" i="1" s="1"/>
  <c r="F252" i="1"/>
  <c r="F208" i="1"/>
  <c r="I360" i="1"/>
  <c r="J360" i="1" s="1"/>
  <c r="S30" i="1"/>
  <c r="G30" i="1"/>
  <c r="H30" i="1" s="1"/>
  <c r="S53" i="1"/>
  <c r="G53" i="1"/>
  <c r="H53" i="1" s="1"/>
  <c r="S61" i="1"/>
  <c r="F61" i="1"/>
  <c r="S73" i="1"/>
  <c r="F73" i="1"/>
  <c r="S89" i="1"/>
  <c r="G89" i="1"/>
  <c r="H89" i="1" s="1"/>
  <c r="S97" i="1"/>
  <c r="F97" i="1"/>
  <c r="S109" i="1"/>
  <c r="G109" i="1"/>
  <c r="H109" i="1" s="1"/>
  <c r="S125" i="1"/>
  <c r="F125" i="1"/>
  <c r="I125" i="1"/>
  <c r="J125" i="1" s="1"/>
  <c r="S137" i="1"/>
  <c r="I137" i="1"/>
  <c r="J137" i="1" s="1"/>
  <c r="S145" i="1"/>
  <c r="F145" i="1"/>
  <c r="S161" i="1"/>
  <c r="I161" i="1"/>
  <c r="J161" i="1" s="1"/>
  <c r="S173" i="1"/>
  <c r="F173" i="1"/>
  <c r="S189" i="1"/>
  <c r="I189" i="1"/>
  <c r="J189" i="1" s="1"/>
  <c r="S193" i="1"/>
  <c r="F193" i="1"/>
  <c r="S209" i="1"/>
  <c r="F209" i="1"/>
  <c r="S213" i="1"/>
  <c r="G213" i="1"/>
  <c r="H213" i="1" s="1"/>
  <c r="S217" i="1"/>
  <c r="F217" i="1"/>
  <c r="S229" i="1"/>
  <c r="F229" i="1"/>
  <c r="I229" i="1"/>
  <c r="J229" i="1" s="1"/>
  <c r="S237" i="1"/>
  <c r="I237" i="1"/>
  <c r="J237" i="1" s="1"/>
  <c r="S249" i="1"/>
  <c r="I249" i="1"/>
  <c r="J249" i="1" s="1"/>
  <c r="F249" i="1"/>
  <c r="S257" i="1"/>
  <c r="F257" i="1"/>
  <c r="S261" i="1"/>
  <c r="I261" i="1"/>
  <c r="J261" i="1" s="1"/>
  <c r="S269" i="1"/>
  <c r="G269" i="1"/>
  <c r="H269" i="1" s="1"/>
  <c r="S273" i="1"/>
  <c r="G273" i="1"/>
  <c r="H273" i="1" s="1"/>
  <c r="I273" i="1"/>
  <c r="J273" i="1" s="1"/>
  <c r="S285" i="1"/>
  <c r="G285" i="1"/>
  <c r="H285" i="1" s="1"/>
  <c r="S293" i="1"/>
  <c r="F293" i="1"/>
  <c r="S297" i="1"/>
  <c r="I297" i="1"/>
  <c r="J297" i="1" s="1"/>
  <c r="S301" i="1"/>
  <c r="I301" i="1"/>
  <c r="J301" i="1" s="1"/>
  <c r="S317" i="1"/>
  <c r="G317" i="1"/>
  <c r="H317" i="1" s="1"/>
  <c r="S321" i="1"/>
  <c r="F321" i="1"/>
  <c r="S353" i="1"/>
  <c r="I353" i="1"/>
  <c r="J353" i="1" s="1"/>
  <c r="S361" i="1"/>
  <c r="F361" i="1"/>
  <c r="I64" i="1"/>
  <c r="J64" i="1" s="1"/>
  <c r="G45" i="1"/>
  <c r="H45" i="1" s="1"/>
  <c r="G209" i="1"/>
  <c r="H209" i="1" s="1"/>
  <c r="I309" i="1"/>
  <c r="J309" i="1" s="1"/>
  <c r="I38" i="1"/>
  <c r="J38" i="1" s="1"/>
  <c r="I109" i="1"/>
  <c r="J109" i="1" s="1"/>
  <c r="I77" i="1"/>
  <c r="J77" i="1" s="1"/>
  <c r="F104" i="1"/>
  <c r="F301" i="1"/>
  <c r="F221" i="1"/>
  <c r="F141" i="1"/>
  <c r="F77" i="1"/>
  <c r="F177" i="1"/>
  <c r="F105" i="1"/>
  <c r="F89" i="1"/>
  <c r="G169" i="1"/>
  <c r="H169" i="1" s="1"/>
  <c r="I193" i="1"/>
  <c r="J193" i="1" s="1"/>
  <c r="I296" i="1"/>
  <c r="J296" i="1" s="1"/>
  <c r="I325" i="1"/>
  <c r="J325" i="1" s="1"/>
  <c r="G149" i="1"/>
  <c r="H149" i="1" s="1"/>
  <c r="G216" i="1"/>
  <c r="H216" i="1" s="1"/>
  <c r="I61" i="1"/>
  <c r="J61" i="1" s="1"/>
  <c r="G361" i="1"/>
  <c r="H361" i="1" s="1"/>
  <c r="I165" i="1"/>
  <c r="J165" i="1" s="1"/>
  <c r="I329" i="1"/>
  <c r="J329" i="1" s="1"/>
  <c r="I252" i="1"/>
  <c r="J252" i="1" s="1"/>
  <c r="I45" i="1"/>
  <c r="J45" i="1" s="1"/>
  <c r="I73" i="1"/>
  <c r="J73" i="1" s="1"/>
  <c r="I316" i="1"/>
  <c r="J316" i="1" s="1"/>
  <c r="I277" i="1"/>
  <c r="J277" i="1" s="1"/>
  <c r="G205" i="1"/>
  <c r="H205" i="1" s="1"/>
  <c r="I253" i="1"/>
  <c r="J253" i="1" s="1"/>
  <c r="F100" i="1"/>
  <c r="F38" i="1"/>
  <c r="F269" i="1"/>
  <c r="F205" i="1"/>
  <c r="F133" i="1"/>
  <c r="F57" i="1"/>
  <c r="F297" i="1"/>
  <c r="I321" i="1"/>
  <c r="J321" i="1" s="1"/>
  <c r="I81" i="1"/>
  <c r="J81" i="1" s="1"/>
  <c r="I357" i="1"/>
  <c r="J357" i="1" s="1"/>
  <c r="G65" i="1"/>
  <c r="H65" i="1" s="1"/>
  <c r="G125" i="1"/>
  <c r="H125" i="1" s="1"/>
  <c r="I303" i="1"/>
  <c r="J303" i="1" s="1"/>
  <c r="I235" i="1"/>
  <c r="J235" i="1" s="1"/>
  <c r="G221" i="1"/>
  <c r="H221" i="1" s="1"/>
  <c r="I283" i="1"/>
  <c r="J283" i="1" s="1"/>
  <c r="I63" i="1"/>
  <c r="J63" i="1" s="1"/>
  <c r="I267" i="1"/>
  <c r="J267" i="1" s="1"/>
  <c r="G312" i="1"/>
  <c r="H312" i="1" s="1"/>
  <c r="G324" i="1"/>
  <c r="H324" i="1" s="1"/>
  <c r="I363" i="1"/>
  <c r="I171" i="1"/>
  <c r="J171" i="1" s="1"/>
  <c r="G267" i="1"/>
  <c r="H267" i="1" s="1"/>
  <c r="G339" i="1"/>
  <c r="H339" i="1" s="1"/>
  <c r="F315" i="1"/>
  <c r="F336" i="1"/>
  <c r="F343" i="1"/>
  <c r="F271" i="1"/>
  <c r="F183" i="1"/>
  <c r="F103" i="1"/>
  <c r="F283" i="1"/>
  <c r="F59" i="1"/>
  <c r="F251" i="1"/>
  <c r="I27" i="1"/>
  <c r="J27" i="1" s="1"/>
  <c r="I13" i="1"/>
  <c r="J13" i="1" s="1"/>
  <c r="G203" i="1"/>
  <c r="H203" i="1" s="1"/>
  <c r="I127" i="1"/>
  <c r="J127" i="1" s="1"/>
  <c r="G44" i="1"/>
  <c r="H44" i="1" s="1"/>
  <c r="I191" i="1"/>
  <c r="J191" i="1" s="1"/>
  <c r="G57" i="1"/>
  <c r="H57" i="1" s="1"/>
  <c r="G51" i="1"/>
  <c r="H51" i="1" s="1"/>
  <c r="G92" i="1"/>
  <c r="H92" i="1" s="1"/>
  <c r="G193" i="1"/>
  <c r="H193" i="1" s="1"/>
  <c r="G307" i="1"/>
  <c r="H307" i="1" s="1"/>
  <c r="G137" i="1"/>
  <c r="H137" i="1" s="1"/>
  <c r="G103" i="1"/>
  <c r="H103" i="1" s="1"/>
  <c r="G295" i="1"/>
  <c r="H295" i="1" s="1"/>
  <c r="G229" i="1"/>
  <c r="H229" i="1" s="1"/>
  <c r="I47" i="1"/>
  <c r="J47" i="1" s="1"/>
  <c r="G55" i="1"/>
  <c r="H55" i="1" s="1"/>
  <c r="I184" i="1"/>
  <c r="J184" i="1" s="1"/>
  <c r="I304" i="1"/>
  <c r="J304" i="1" s="1"/>
  <c r="I176" i="1"/>
  <c r="J176" i="1" s="1"/>
  <c r="G80" i="1"/>
  <c r="H80" i="1" s="1"/>
  <c r="I48" i="1"/>
  <c r="J48" i="1" s="1"/>
  <c r="I116" i="1"/>
  <c r="J116" i="1" s="1"/>
  <c r="G192" i="1"/>
  <c r="H192" i="1" s="1"/>
  <c r="I335" i="1"/>
  <c r="J335" i="1" s="1"/>
  <c r="G252" i="1"/>
  <c r="H252" i="1" s="1"/>
  <c r="I37" i="1"/>
  <c r="J37" i="1" s="1"/>
  <c r="F292" i="1"/>
  <c r="F228" i="1"/>
  <c r="F164" i="1"/>
  <c r="F76" i="1"/>
  <c r="F320" i="1"/>
  <c r="F256" i="1"/>
  <c r="F144" i="1"/>
  <c r="F80" i="1"/>
  <c r="F92" i="1"/>
  <c r="F52" i="1"/>
  <c r="G29" i="1"/>
  <c r="H29" i="1" s="1"/>
  <c r="G292" i="1"/>
  <c r="H292" i="1" s="1"/>
  <c r="G64" i="1"/>
  <c r="H64" i="1" s="1"/>
  <c r="G48" i="1"/>
  <c r="H48" i="1" s="1"/>
  <c r="I264" i="1"/>
  <c r="J264" i="1" s="1"/>
  <c r="I112" i="1"/>
  <c r="J112" i="1" s="1"/>
  <c r="I272" i="1"/>
  <c r="J272" i="1" s="1"/>
  <c r="I104" i="1"/>
  <c r="J104" i="1" s="1"/>
  <c r="I276" i="1"/>
  <c r="J276" i="1" s="1"/>
  <c r="I164" i="1"/>
  <c r="J164" i="1" s="1"/>
  <c r="I60" i="1"/>
  <c r="J60" i="1" s="1"/>
  <c r="G60" i="1"/>
  <c r="H60" i="1" s="1"/>
  <c r="I345" i="1"/>
  <c r="J345" i="1" s="1"/>
  <c r="G335" i="1"/>
  <c r="H335" i="1" s="1"/>
  <c r="F17" i="1"/>
  <c r="F29" i="1"/>
  <c r="F348" i="1"/>
  <c r="F276" i="1"/>
  <c r="F220" i="1"/>
  <c r="F148" i="1"/>
  <c r="F296" i="1"/>
  <c r="F240" i="1"/>
  <c r="F192" i="1"/>
  <c r="F72" i="1"/>
  <c r="F37" i="1"/>
  <c r="F345" i="1"/>
  <c r="F41" i="1"/>
  <c r="I11" i="1"/>
  <c r="J11" i="1" s="1"/>
  <c r="I25" i="1"/>
  <c r="J25" i="1" s="1"/>
  <c r="G21" i="1"/>
  <c r="H21" i="1" s="1"/>
  <c r="G240" i="1"/>
  <c r="H240" i="1" s="1"/>
  <c r="G37" i="1"/>
  <c r="H37" i="1" s="1"/>
  <c r="I232" i="1"/>
  <c r="J232" i="1" s="1"/>
  <c r="I96" i="1"/>
  <c r="G196" i="1"/>
  <c r="H196" i="1" s="1"/>
  <c r="G260" i="1"/>
  <c r="H260" i="1" s="1"/>
  <c r="G272" i="1"/>
  <c r="H272" i="1" s="1"/>
  <c r="I348" i="1"/>
  <c r="J348" i="1" s="1"/>
  <c r="I140" i="1"/>
  <c r="J140" i="1" s="1"/>
  <c r="G96" i="1"/>
  <c r="H96" i="1" s="1"/>
  <c r="G112" i="1"/>
  <c r="H112" i="1" s="1"/>
  <c r="G156" i="1"/>
  <c r="H156" i="1" s="1"/>
  <c r="G320" i="1"/>
  <c r="H320" i="1" s="1"/>
  <c r="G264" i="1"/>
  <c r="H264" i="1" s="1"/>
  <c r="I192" i="1"/>
  <c r="J192" i="1" s="1"/>
  <c r="I168" i="1"/>
  <c r="J168" i="1" s="1"/>
  <c r="I144" i="1"/>
  <c r="J144" i="1" s="1"/>
  <c r="I72" i="1"/>
  <c r="J72" i="1" s="1"/>
  <c r="I41" i="1"/>
  <c r="J41" i="1" s="1"/>
  <c r="G284" i="1"/>
  <c r="H284" i="1" s="1"/>
  <c r="G232" i="1"/>
  <c r="H232" i="1" s="1"/>
  <c r="F316" i="1"/>
  <c r="F260" i="1"/>
  <c r="F212" i="1"/>
  <c r="F132" i="1"/>
  <c r="F232" i="1"/>
  <c r="F168" i="1"/>
  <c r="F112" i="1"/>
  <c r="F64" i="1"/>
  <c r="F84" i="1"/>
  <c r="I21" i="1"/>
  <c r="I80" i="1"/>
  <c r="J80" i="1" s="1"/>
  <c r="G132" i="1"/>
  <c r="H132" i="1" s="1"/>
  <c r="G148" i="1"/>
  <c r="H148" i="1" s="1"/>
  <c r="I324" i="1"/>
  <c r="J324" i="1" s="1"/>
  <c r="I212" i="1"/>
  <c r="J212" i="1" s="1"/>
  <c r="I92" i="1"/>
  <c r="J92" i="1" s="1"/>
  <c r="G136" i="1"/>
  <c r="H136" i="1" s="1"/>
  <c r="G212" i="1"/>
  <c r="H212" i="1" s="1"/>
  <c r="G72" i="1"/>
  <c r="H72" i="1" s="1"/>
  <c r="S11" i="1"/>
  <c r="E7" i="3"/>
  <c r="N19" i="3"/>
  <c r="O19" i="3"/>
  <c r="F12" i="3"/>
  <c r="G12" i="3" s="1"/>
  <c r="F14" i="3"/>
  <c r="G14" i="3" s="1"/>
  <c r="F10" i="3"/>
  <c r="G10" i="3" s="1"/>
  <c r="E14" i="3"/>
  <c r="F16" i="3"/>
  <c r="G16" i="3" s="1"/>
  <c r="F8" i="3"/>
  <c r="G8" i="3" s="1"/>
  <c r="E17" i="3"/>
  <c r="E8" i="3"/>
  <c r="F11" i="3"/>
  <c r="G11" i="3" s="1"/>
  <c r="E15" i="3"/>
  <c r="F17" i="3"/>
  <c r="G17" i="3" s="1"/>
  <c r="F7" i="3"/>
  <c r="G7" i="3" s="1"/>
  <c r="F13" i="3"/>
  <c r="G13" i="3" s="1"/>
  <c r="E19" i="3"/>
  <c r="E10" i="3"/>
  <c r="E12" i="3"/>
  <c r="E13" i="3"/>
  <c r="E16" i="3"/>
  <c r="E9" i="3"/>
  <c r="F9" i="3"/>
  <c r="G9" i="3" s="1"/>
  <c r="F15" i="3"/>
  <c r="G15" i="3" s="1"/>
  <c r="E11" i="3"/>
  <c r="O7" i="3"/>
  <c r="I226" i="1"/>
  <c r="J226" i="1" s="1"/>
  <c r="G337" i="1"/>
  <c r="H337" i="1" s="1"/>
  <c r="F118" i="1"/>
  <c r="S29" i="1"/>
  <c r="G130" i="1"/>
  <c r="H130" i="1" s="1"/>
  <c r="F31" i="1"/>
  <c r="S334" i="1"/>
  <c r="I334" i="1"/>
  <c r="J334" i="1" s="1"/>
  <c r="S16" i="1"/>
  <c r="F16" i="1"/>
  <c r="S20" i="1"/>
  <c r="F20" i="1"/>
  <c r="S24" i="1"/>
  <c r="F24" i="1"/>
  <c r="S43" i="1"/>
  <c r="I43" i="1"/>
  <c r="J43" i="1" s="1"/>
  <c r="S46" i="1"/>
  <c r="I46" i="1"/>
  <c r="J46" i="1" s="1"/>
  <c r="S134" i="1"/>
  <c r="I134" i="1"/>
  <c r="J134" i="1" s="1"/>
  <c r="S146" i="1"/>
  <c r="F146" i="1"/>
  <c r="S150" i="1"/>
  <c r="F150" i="1"/>
  <c r="S166" i="1"/>
  <c r="I166" i="1"/>
  <c r="J166" i="1" s="1"/>
  <c r="G31" i="1"/>
  <c r="H31" i="1" s="1"/>
  <c r="I337" i="1"/>
  <c r="J337" i="1" s="1"/>
  <c r="S337" i="1"/>
  <c r="F242" i="1"/>
  <c r="F46" i="1"/>
  <c r="G122" i="1"/>
  <c r="H122" i="1" s="1"/>
  <c r="S338" i="1"/>
  <c r="I338" i="1"/>
  <c r="J338" i="1" s="1"/>
  <c r="S341" i="1"/>
  <c r="I341" i="1"/>
  <c r="J341" i="1" s="1"/>
  <c r="S17" i="1"/>
  <c r="I17" i="1"/>
  <c r="J17" i="1" s="1"/>
  <c r="S44" i="1"/>
  <c r="F44" i="1"/>
  <c r="S63" i="1"/>
  <c r="F63" i="1"/>
  <c r="S87" i="1"/>
  <c r="I87" i="1"/>
  <c r="J87" i="1" s="1"/>
  <c r="S95" i="1"/>
  <c r="F95" i="1"/>
  <c r="S99" i="1"/>
  <c r="I99" i="1"/>
  <c r="J99" i="1" s="1"/>
  <c r="S111" i="1"/>
  <c r="I111" i="1"/>
  <c r="J111" i="1" s="1"/>
  <c r="S115" i="1"/>
  <c r="F115" i="1"/>
  <c r="S127" i="1"/>
  <c r="F127" i="1"/>
  <c r="S131" i="1"/>
  <c r="F131" i="1"/>
  <c r="S135" i="1"/>
  <c r="I135" i="1"/>
  <c r="J135" i="1" s="1"/>
  <c r="S143" i="1"/>
  <c r="I143" i="1"/>
  <c r="J143" i="1" s="1"/>
  <c r="S147" i="1"/>
  <c r="F147" i="1"/>
  <c r="S151" i="1"/>
  <c r="I151" i="1"/>
  <c r="J151" i="1" s="1"/>
  <c r="S159" i="1"/>
  <c r="F159" i="1"/>
  <c r="S179" i="1"/>
  <c r="I179" i="1"/>
  <c r="J179" i="1" s="1"/>
  <c r="S183" i="1"/>
  <c r="I183" i="1"/>
  <c r="J183" i="1" s="1"/>
  <c r="S191" i="1"/>
  <c r="F191" i="1"/>
  <c r="S207" i="1"/>
  <c r="I207" i="1"/>
  <c r="J207" i="1" s="1"/>
  <c r="S219" i="1"/>
  <c r="F219" i="1"/>
  <c r="S223" i="1"/>
  <c r="I223" i="1"/>
  <c r="J223" i="1" s="1"/>
  <c r="F223" i="1"/>
  <c r="S227" i="1"/>
  <c r="F227" i="1"/>
  <c r="S235" i="1"/>
  <c r="F235" i="1"/>
  <c r="S247" i="1"/>
  <c r="I247" i="1"/>
  <c r="J247" i="1" s="1"/>
  <c r="S255" i="1"/>
  <c r="F255" i="1"/>
  <c r="S279" i="1"/>
  <c r="I279" i="1"/>
  <c r="J279" i="1" s="1"/>
  <c r="S287" i="1"/>
  <c r="I287" i="1"/>
  <c r="J287" i="1" s="1"/>
  <c r="F287" i="1"/>
  <c r="S307" i="1"/>
  <c r="F307" i="1"/>
  <c r="S319" i="1"/>
  <c r="I319" i="1"/>
  <c r="J319" i="1" s="1"/>
  <c r="F319" i="1"/>
  <c r="S323" i="1"/>
  <c r="F323" i="1"/>
  <c r="S351" i="1"/>
  <c r="F351" i="1"/>
  <c r="S355" i="1"/>
  <c r="I355" i="1"/>
  <c r="J355" i="1" s="1"/>
  <c r="S359" i="1"/>
  <c r="I359" i="1"/>
  <c r="J359" i="1" s="1"/>
  <c r="G259" i="1"/>
  <c r="H259" i="1" s="1"/>
  <c r="I103" i="1"/>
  <c r="J103" i="1" s="1"/>
  <c r="I44" i="1"/>
  <c r="J44" i="1" s="1"/>
  <c r="I40" i="1"/>
  <c r="J40" i="1" s="1"/>
  <c r="I59" i="1"/>
  <c r="J59" i="1" s="1"/>
  <c r="G246" i="1"/>
  <c r="H246" i="1" s="1"/>
  <c r="I123" i="1"/>
  <c r="J123" i="1" s="1"/>
  <c r="I199" i="1"/>
  <c r="J199" i="1" s="1"/>
  <c r="I195" i="1"/>
  <c r="J195" i="1" s="1"/>
  <c r="G199" i="1"/>
  <c r="H199" i="1" s="1"/>
  <c r="I91" i="1"/>
  <c r="J91" i="1" s="1"/>
  <c r="I291" i="1"/>
  <c r="J291" i="1" s="1"/>
  <c r="I36" i="1"/>
  <c r="J36" i="1" s="1"/>
  <c r="I323" i="1"/>
  <c r="J323" i="1" s="1"/>
  <c r="G334" i="1"/>
  <c r="H334" i="1" s="1"/>
  <c r="G239" i="1"/>
  <c r="H239" i="1" s="1"/>
  <c r="I126" i="1"/>
  <c r="J126" i="1" s="1"/>
  <c r="G287" i="1"/>
  <c r="H287" i="1" s="1"/>
  <c r="F28" i="1"/>
  <c r="F267" i="1"/>
  <c r="F107" i="1"/>
  <c r="F170" i="1"/>
  <c r="F303" i="1"/>
  <c r="F263" i="1"/>
  <c r="F215" i="1"/>
  <c r="F175" i="1"/>
  <c r="F135" i="1"/>
  <c r="F87" i="1"/>
  <c r="F334" i="1"/>
  <c r="F355" i="1"/>
  <c r="F259" i="1"/>
  <c r="F139" i="1"/>
  <c r="F211" i="1"/>
  <c r="F91" i="1"/>
  <c r="G15" i="1"/>
  <c r="H15" i="1" s="1"/>
  <c r="G24" i="1"/>
  <c r="H24" i="1" s="1"/>
  <c r="G20" i="1"/>
  <c r="H20" i="1" s="1"/>
  <c r="I175" i="1"/>
  <c r="J175" i="1" s="1"/>
  <c r="G151" i="1"/>
  <c r="H151" i="1" s="1"/>
  <c r="I351" i="1"/>
  <c r="J351" i="1" s="1"/>
  <c r="I263" i="1"/>
  <c r="J263" i="1" s="1"/>
  <c r="I167" i="1"/>
  <c r="J167" i="1" s="1"/>
  <c r="G179" i="1"/>
  <c r="H179" i="1" s="1"/>
  <c r="G36" i="1"/>
  <c r="H36" i="1" s="1"/>
  <c r="G247" i="1"/>
  <c r="H247" i="1" s="1"/>
  <c r="G170" i="1"/>
  <c r="H170" i="1" s="1"/>
  <c r="G46" i="1"/>
  <c r="H46" i="1" s="1"/>
  <c r="G159" i="1"/>
  <c r="H159" i="1" s="1"/>
  <c r="G327" i="1"/>
  <c r="H327" i="1" s="1"/>
  <c r="G315" i="1"/>
  <c r="H315" i="1" s="1"/>
  <c r="G271" i="1"/>
  <c r="H271" i="1" s="1"/>
  <c r="S9" i="1"/>
  <c r="F9" i="1"/>
  <c r="S332" i="1"/>
  <c r="F332" i="1"/>
  <c r="S346" i="1"/>
  <c r="I346" i="1"/>
  <c r="J346" i="1" s="1"/>
  <c r="F346" i="1"/>
  <c r="S56" i="1"/>
  <c r="F56" i="1"/>
  <c r="S68" i="1"/>
  <c r="I68" i="1"/>
  <c r="J68" i="1" s="1"/>
  <c r="S76" i="1"/>
  <c r="I76" i="1"/>
  <c r="J76" i="1" s="1"/>
  <c r="S88" i="1"/>
  <c r="F88" i="1"/>
  <c r="S108" i="1"/>
  <c r="I108" i="1"/>
  <c r="J108" i="1" s="1"/>
  <c r="F108" i="1"/>
  <c r="S116" i="1"/>
  <c r="F116" i="1"/>
  <c r="S120" i="1"/>
  <c r="I120" i="1"/>
  <c r="J120" i="1" s="1"/>
  <c r="F120" i="1"/>
  <c r="S124" i="1"/>
  <c r="I124" i="1"/>
  <c r="S128" i="1"/>
  <c r="I128" i="1"/>
  <c r="J128" i="1" s="1"/>
  <c r="S152" i="1"/>
  <c r="F152" i="1"/>
  <c r="S156" i="1"/>
  <c r="F156" i="1"/>
  <c r="S172" i="1"/>
  <c r="F172" i="1"/>
  <c r="S180" i="1"/>
  <c r="I180" i="1"/>
  <c r="J180" i="1" s="1"/>
  <c r="S184" i="1"/>
  <c r="F184" i="1"/>
  <c r="S188" i="1"/>
  <c r="I188" i="1"/>
  <c r="J188" i="1" s="1"/>
  <c r="S200" i="1"/>
  <c r="I200" i="1"/>
  <c r="J200" i="1" s="1"/>
  <c r="S204" i="1"/>
  <c r="F204" i="1"/>
  <c r="S208" i="1"/>
  <c r="I208" i="1"/>
  <c r="J208" i="1" s="1"/>
  <c r="S216" i="1"/>
  <c r="F216" i="1"/>
  <c r="S220" i="1"/>
  <c r="I220" i="1"/>
  <c r="J220" i="1" s="1"/>
  <c r="S224" i="1"/>
  <c r="I224" i="1"/>
  <c r="J224" i="1" s="1"/>
  <c r="S236" i="1"/>
  <c r="F236" i="1"/>
  <c r="S244" i="1"/>
  <c r="I244" i="1"/>
  <c r="J244" i="1" s="1"/>
  <c r="S248" i="1"/>
  <c r="I248" i="1"/>
  <c r="J248" i="1" s="1"/>
  <c r="F248" i="1"/>
  <c r="S268" i="1"/>
  <c r="I268" i="1"/>
  <c r="J268" i="1" s="1"/>
  <c r="F268" i="1"/>
  <c r="S280" i="1"/>
  <c r="I280" i="1"/>
  <c r="J280" i="1" s="1"/>
  <c r="F280" i="1"/>
  <c r="S288" i="1"/>
  <c r="I288" i="1"/>
  <c r="J288" i="1" s="1"/>
  <c r="S300" i="1"/>
  <c r="I300" i="1"/>
  <c r="J300" i="1" s="1"/>
  <c r="F300" i="1"/>
  <c r="S308" i="1"/>
  <c r="I308" i="1"/>
  <c r="J308" i="1" s="1"/>
  <c r="S312" i="1"/>
  <c r="F312" i="1"/>
  <c r="S328" i="1"/>
  <c r="I328" i="1"/>
  <c r="J328" i="1" s="1"/>
  <c r="S352" i="1"/>
  <c r="I352" i="1"/>
  <c r="J352" i="1" s="1"/>
  <c r="F352" i="1"/>
  <c r="S356" i="1"/>
  <c r="I356" i="1"/>
  <c r="J356" i="1" s="1"/>
  <c r="G135" i="1"/>
  <c r="H135" i="1" s="1"/>
  <c r="G233" i="1"/>
  <c r="H233" i="1" s="1"/>
  <c r="G296" i="1"/>
  <c r="H296" i="1" s="1"/>
  <c r="G217" i="1"/>
  <c r="H217" i="1" s="1"/>
  <c r="G299" i="1"/>
  <c r="H299" i="1" s="1"/>
  <c r="G355" i="1"/>
  <c r="H355" i="1" s="1"/>
  <c r="G241" i="1"/>
  <c r="H241" i="1" s="1"/>
  <c r="G204" i="1"/>
  <c r="H204" i="1" s="1"/>
  <c r="G276" i="1"/>
  <c r="H276" i="1" s="1"/>
  <c r="G219" i="1"/>
  <c r="H219" i="1" s="1"/>
  <c r="G131" i="1"/>
  <c r="H131" i="1" s="1"/>
  <c r="G100" i="1"/>
  <c r="H100" i="1" s="1"/>
  <c r="G59" i="1"/>
  <c r="H59" i="1" s="1"/>
  <c r="G301" i="1"/>
  <c r="H301" i="1" s="1"/>
  <c r="G237" i="1"/>
  <c r="H237" i="1" s="1"/>
  <c r="G176" i="1"/>
  <c r="H176" i="1" s="1"/>
  <c r="G150" i="1"/>
  <c r="H150" i="1" s="1"/>
  <c r="G81" i="1"/>
  <c r="H81" i="1" s="1"/>
  <c r="G33" i="1"/>
  <c r="H33" i="1" s="1"/>
  <c r="G243" i="1"/>
  <c r="H243" i="1" s="1"/>
  <c r="G167" i="1"/>
  <c r="H167" i="1" s="1"/>
  <c r="G140" i="1"/>
  <c r="H140" i="1" s="1"/>
  <c r="G93" i="1"/>
  <c r="H93" i="1" s="1"/>
  <c r="G249" i="1"/>
  <c r="H249" i="1" s="1"/>
  <c r="G183" i="1"/>
  <c r="H183" i="1" s="1"/>
  <c r="G155" i="1"/>
  <c r="H155" i="1" s="1"/>
  <c r="G127" i="1"/>
  <c r="H127" i="1" s="1"/>
  <c r="G83" i="1"/>
  <c r="H83" i="1" s="1"/>
  <c r="G104" i="1"/>
  <c r="H104" i="1" s="1"/>
  <c r="G177" i="1"/>
  <c r="H177" i="1" s="1"/>
  <c r="G359" i="1"/>
  <c r="H359" i="1" s="1"/>
  <c r="G43" i="1"/>
  <c r="H43" i="1" s="1"/>
  <c r="G200" i="1"/>
  <c r="H200" i="1" s="1"/>
  <c r="G311" i="1"/>
  <c r="H311" i="1" s="1"/>
  <c r="G52" i="1"/>
  <c r="H52" i="1" s="1"/>
  <c r="G119" i="1"/>
  <c r="H119" i="1" s="1"/>
  <c r="G227" i="1"/>
  <c r="H227" i="1" s="1"/>
  <c r="G68" i="1"/>
  <c r="H68" i="1" s="1"/>
  <c r="G101" i="1"/>
  <c r="H101" i="1" s="1"/>
  <c r="G174" i="1"/>
  <c r="H174" i="1" s="1"/>
  <c r="G69" i="1"/>
  <c r="H69" i="1" s="1"/>
  <c r="G145" i="1"/>
  <c r="H145" i="1" s="1"/>
  <c r="G180" i="1"/>
  <c r="H180" i="1" s="1"/>
  <c r="G253" i="1"/>
  <c r="H253" i="1" s="1"/>
  <c r="G346" i="1"/>
  <c r="H346" i="1" s="1"/>
  <c r="I49" i="1"/>
  <c r="J49" i="1" s="1"/>
  <c r="I105" i="1"/>
  <c r="J105" i="1" s="1"/>
  <c r="I169" i="1"/>
  <c r="J169" i="1" s="1"/>
  <c r="I217" i="1"/>
  <c r="J217" i="1" s="1"/>
  <c r="I257" i="1"/>
  <c r="J257" i="1" s="1"/>
  <c r="I305" i="1"/>
  <c r="J305" i="1" s="1"/>
  <c r="I361" i="1"/>
  <c r="J361" i="1" s="1"/>
  <c r="G85" i="1"/>
  <c r="H85" i="1" s="1"/>
  <c r="G133" i="1"/>
  <c r="H133" i="1" s="1"/>
  <c r="G279" i="1"/>
  <c r="H279" i="1" s="1"/>
  <c r="G28" i="1"/>
  <c r="H28" i="1" s="1"/>
  <c r="I149" i="1"/>
  <c r="J149" i="1" s="1"/>
  <c r="G160" i="1"/>
  <c r="H160" i="1" s="1"/>
  <c r="G357" i="1"/>
  <c r="H357" i="1" s="1"/>
  <c r="G309" i="1"/>
  <c r="H309" i="1" s="1"/>
  <c r="G245" i="1"/>
  <c r="H245" i="1" s="1"/>
  <c r="G251" i="1"/>
  <c r="H251" i="1" s="1"/>
  <c r="G289" i="1"/>
  <c r="H289" i="1" s="1"/>
  <c r="G263" i="1"/>
  <c r="H263" i="1" s="1"/>
  <c r="G189" i="1"/>
  <c r="H189" i="1" s="1"/>
  <c r="G144" i="1"/>
  <c r="H144" i="1" s="1"/>
  <c r="G97" i="1"/>
  <c r="H97" i="1" s="1"/>
  <c r="G56" i="1"/>
  <c r="H56" i="1" s="1"/>
  <c r="G256" i="1"/>
  <c r="H256" i="1" s="1"/>
  <c r="G173" i="1"/>
  <c r="H173" i="1" s="1"/>
  <c r="G128" i="1"/>
  <c r="H128" i="1" s="1"/>
  <c r="G84" i="1"/>
  <c r="H84" i="1" s="1"/>
  <c r="G352" i="1"/>
  <c r="H352" i="1" s="1"/>
  <c r="G201" i="1"/>
  <c r="H201" i="1" s="1"/>
  <c r="G143" i="1"/>
  <c r="H143" i="1" s="1"/>
  <c r="G332" i="1"/>
  <c r="H332" i="1" s="1"/>
  <c r="G197" i="1"/>
  <c r="H197" i="1" s="1"/>
  <c r="G161" i="1"/>
  <c r="H161" i="1" s="1"/>
  <c r="G124" i="1"/>
  <c r="H124" i="1" s="1"/>
  <c r="G61" i="1"/>
  <c r="H61" i="1" s="1"/>
  <c r="G35" i="1"/>
  <c r="H35" i="1" s="1"/>
  <c r="G123" i="1"/>
  <c r="H123" i="1" s="1"/>
  <c r="G336" i="1"/>
  <c r="H336" i="1" s="1"/>
  <c r="G111" i="1"/>
  <c r="H111" i="1" s="1"/>
  <c r="G188" i="1"/>
  <c r="H188" i="1" s="1"/>
  <c r="I269" i="1"/>
  <c r="J269" i="1" s="1"/>
  <c r="G40" i="1"/>
  <c r="H40" i="1" s="1"/>
  <c r="G168" i="1"/>
  <c r="H168" i="1" s="1"/>
  <c r="G316" i="1"/>
  <c r="H316" i="1" s="1"/>
  <c r="I343" i="1"/>
  <c r="J343" i="1" s="1"/>
  <c r="G63" i="1"/>
  <c r="H63" i="1" s="1"/>
  <c r="G107" i="1"/>
  <c r="H107" i="1" s="1"/>
  <c r="G215" i="1"/>
  <c r="H215" i="1" s="1"/>
  <c r="G95" i="1"/>
  <c r="H95" i="1" s="1"/>
  <c r="G163" i="1"/>
  <c r="H163" i="1" s="1"/>
  <c r="G304" i="1"/>
  <c r="H304" i="1" s="1"/>
  <c r="I89" i="1"/>
  <c r="J89" i="1" s="1"/>
  <c r="I185" i="1"/>
  <c r="J185" i="1" s="1"/>
  <c r="I241" i="1"/>
  <c r="J241" i="1" s="1"/>
  <c r="I289" i="1"/>
  <c r="J289" i="1" s="1"/>
  <c r="G34" i="1"/>
  <c r="H34" i="1" s="1"/>
  <c r="G108" i="1"/>
  <c r="H108" i="1" s="1"/>
  <c r="G185" i="1"/>
  <c r="H185" i="1" s="1"/>
  <c r="G16" i="1"/>
  <c r="H16" i="1" s="1"/>
  <c r="G9" i="1"/>
  <c r="H9" i="1" s="1"/>
  <c r="G25" i="1"/>
  <c r="H25" i="1" s="1"/>
  <c r="G10" i="1"/>
  <c r="H10" i="1" s="1"/>
  <c r="G11" i="1"/>
  <c r="H11" i="1" s="1"/>
  <c r="G27" i="1"/>
  <c r="H27" i="1" s="1"/>
  <c r="F49" i="1"/>
  <c r="F137" i="1"/>
  <c r="F241" i="1"/>
  <c r="F305" i="1"/>
  <c r="F65" i="1"/>
  <c r="F185" i="1"/>
  <c r="F313" i="1"/>
  <c r="F81" i="1"/>
  <c r="F169" i="1"/>
  <c r="F233" i="1"/>
  <c r="F53" i="1"/>
  <c r="F85" i="1"/>
  <c r="F117" i="1"/>
  <c r="F149" i="1"/>
  <c r="F181" i="1"/>
  <c r="F213" i="1"/>
  <c r="F245" i="1"/>
  <c r="F277" i="1"/>
  <c r="F309" i="1"/>
  <c r="F357" i="1"/>
  <c r="F347" i="1"/>
  <c r="G325" i="1"/>
  <c r="H325" i="1" s="1"/>
  <c r="G323" i="1"/>
  <c r="H323" i="1" s="1"/>
  <c r="G308" i="1"/>
  <c r="H308" i="1" s="1"/>
  <c r="G328" i="1"/>
  <c r="H328" i="1" s="1"/>
  <c r="G187" i="1"/>
  <c r="H187" i="1" s="1"/>
  <c r="G297" i="1"/>
  <c r="H297" i="1" s="1"/>
  <c r="G343" i="1"/>
  <c r="H343" i="1" s="1"/>
  <c r="G321" i="1"/>
  <c r="H321" i="1" s="1"/>
  <c r="G347" i="1"/>
  <c r="H347" i="1" s="1"/>
  <c r="G257" i="1"/>
  <c r="H257" i="1" s="1"/>
  <c r="G293" i="1"/>
  <c r="H293" i="1" s="1"/>
  <c r="G345" i="1"/>
  <c r="H345" i="1" s="1"/>
  <c r="I157" i="1"/>
  <c r="J157" i="1" s="1"/>
  <c r="G236" i="1"/>
  <c r="H236" i="1" s="1"/>
  <c r="I129" i="1"/>
  <c r="J129" i="1" s="1"/>
  <c r="G50" i="1"/>
  <c r="H50" i="1" s="1"/>
  <c r="I31" i="1"/>
  <c r="J31" i="1" s="1"/>
  <c r="I100" i="1"/>
  <c r="J100" i="1" s="1"/>
  <c r="I219" i="1"/>
  <c r="J219" i="1" s="1"/>
  <c r="I160" i="1"/>
  <c r="J160" i="1" s="1"/>
  <c r="I197" i="1"/>
  <c r="J197" i="1" s="1"/>
  <c r="I95" i="1"/>
  <c r="J95" i="1" s="1"/>
  <c r="I187" i="1"/>
  <c r="J187" i="1" s="1"/>
  <c r="I97" i="1"/>
  <c r="J97" i="1" s="1"/>
  <c r="I147" i="1"/>
  <c r="J147" i="1" s="1"/>
  <c r="G141" i="1"/>
  <c r="H141" i="1" s="1"/>
  <c r="I181" i="1"/>
  <c r="J181" i="1" s="1"/>
  <c r="I33" i="1"/>
  <c r="J33" i="1" s="1"/>
  <c r="I117" i="1"/>
  <c r="J117" i="1" s="1"/>
  <c r="I107" i="1"/>
  <c r="J107" i="1" s="1"/>
  <c r="I28" i="1"/>
  <c r="J28" i="1" s="1"/>
  <c r="I259" i="1"/>
  <c r="J259" i="1" s="1"/>
  <c r="I53" i="1"/>
  <c r="J53" i="1" s="1"/>
  <c r="I145" i="1"/>
  <c r="J145" i="1" s="1"/>
  <c r="I233" i="1"/>
  <c r="J233" i="1" s="1"/>
  <c r="I299" i="1"/>
  <c r="J299" i="1" s="1"/>
  <c r="I284" i="1"/>
  <c r="J284" i="1" s="1"/>
  <c r="I34" i="1"/>
  <c r="J34" i="1" s="1"/>
  <c r="I85" i="1"/>
  <c r="J85" i="1" s="1"/>
  <c r="I221" i="1"/>
  <c r="J221" i="1" s="1"/>
  <c r="I265" i="1"/>
  <c r="J265" i="1" s="1"/>
  <c r="I139" i="1"/>
  <c r="J139" i="1" s="1"/>
  <c r="I115" i="1"/>
  <c r="J115" i="1" s="1"/>
  <c r="G360" i="1"/>
  <c r="H360" i="1" s="1"/>
  <c r="I154" i="1"/>
  <c r="J154" i="1" s="1"/>
  <c r="I138" i="1"/>
  <c r="J138" i="1" s="1"/>
  <c r="G319" i="1"/>
  <c r="H319" i="1" s="1"/>
  <c r="G235" i="1"/>
  <c r="H235" i="1" s="1"/>
  <c r="I215" i="1"/>
  <c r="J215" i="1" s="1"/>
  <c r="G283" i="1"/>
  <c r="H283" i="1" s="1"/>
  <c r="I131" i="1"/>
  <c r="J131" i="1" s="1"/>
  <c r="G356" i="1"/>
  <c r="H356" i="1" s="1"/>
  <c r="I101" i="1"/>
  <c r="J101" i="1" s="1"/>
  <c r="I67" i="1"/>
  <c r="J67" i="1" s="1"/>
  <c r="G280" i="1"/>
  <c r="H280" i="1" s="1"/>
  <c r="I336" i="1"/>
  <c r="J336" i="1" s="1"/>
  <c r="G277" i="1"/>
  <c r="H277" i="1" s="1"/>
  <c r="F363" i="1"/>
  <c r="F7" i="1"/>
  <c r="F21" i="1"/>
  <c r="F15" i="1"/>
  <c r="F324" i="1"/>
  <c r="F284" i="1"/>
  <c r="F244" i="1"/>
  <c r="F196" i="1"/>
  <c r="F140" i="1"/>
  <c r="F36" i="1"/>
  <c r="F203" i="1"/>
  <c r="F75" i="1"/>
  <c r="F360" i="1"/>
  <c r="F304" i="1"/>
  <c r="F264" i="1"/>
  <c r="F224" i="1"/>
  <c r="F176" i="1"/>
  <c r="F136" i="1"/>
  <c r="F96" i="1"/>
  <c r="F48" i="1"/>
  <c r="F335" i="1"/>
  <c r="F295" i="1"/>
  <c r="F247" i="1"/>
  <c r="F207" i="1"/>
  <c r="F167" i="1"/>
  <c r="F119" i="1"/>
  <c r="F79" i="1"/>
  <c r="F124" i="1"/>
  <c r="F339" i="1"/>
  <c r="F243" i="1"/>
  <c r="F99" i="1"/>
  <c r="F325" i="1"/>
  <c r="F285" i="1"/>
  <c r="F237" i="1"/>
  <c r="F197" i="1"/>
  <c r="F157" i="1"/>
  <c r="F109" i="1"/>
  <c r="F69" i="1"/>
  <c r="F180" i="1"/>
  <c r="F299" i="1"/>
  <c r="F187" i="1"/>
  <c r="F67" i="1"/>
  <c r="F225" i="1"/>
  <c r="F121" i="1"/>
  <c r="F353" i="1"/>
  <c r="F153" i="1"/>
  <c r="F329" i="1"/>
  <c r="F265" i="1"/>
  <c r="F113" i="1"/>
  <c r="I15" i="1"/>
  <c r="J15" i="1" s="1"/>
  <c r="I9" i="1"/>
  <c r="J9" i="1" s="1"/>
  <c r="I20" i="1"/>
  <c r="J20" i="1" s="1"/>
  <c r="I24" i="1"/>
  <c r="J24" i="1" s="1"/>
  <c r="G139" i="1"/>
  <c r="H139" i="1" s="1"/>
  <c r="G41" i="1"/>
  <c r="H41" i="1" s="1"/>
  <c r="I281" i="1"/>
  <c r="J281" i="1" s="1"/>
  <c r="I201" i="1"/>
  <c r="J201" i="1" s="1"/>
  <c r="I121" i="1"/>
  <c r="J121" i="1" s="1"/>
  <c r="I71" i="1"/>
  <c r="J71" i="1" s="1"/>
  <c r="G228" i="1"/>
  <c r="H228" i="1" s="1"/>
  <c r="G126" i="1"/>
  <c r="H126" i="1" s="1"/>
  <c r="I320" i="1"/>
  <c r="J320" i="1" s="1"/>
  <c r="I256" i="1"/>
  <c r="J256" i="1" s="1"/>
  <c r="I136" i="1"/>
  <c r="J136" i="1" s="1"/>
  <c r="I159" i="1"/>
  <c r="J159" i="1" s="1"/>
  <c r="G157" i="1"/>
  <c r="H157" i="1" s="1"/>
  <c r="G73" i="1"/>
  <c r="H73" i="1" s="1"/>
  <c r="I327" i="1"/>
  <c r="J327" i="1" s="1"/>
  <c r="I255" i="1"/>
  <c r="J255" i="1" s="1"/>
  <c r="G329" i="1"/>
  <c r="H329" i="1" s="1"/>
  <c r="G113" i="1"/>
  <c r="H113" i="1" s="1"/>
  <c r="I293" i="1"/>
  <c r="J293" i="1" s="1"/>
  <c r="I177" i="1"/>
  <c r="J177" i="1" s="1"/>
  <c r="I56" i="1"/>
  <c r="J56" i="1" s="1"/>
  <c r="I285" i="1"/>
  <c r="J285" i="1" s="1"/>
  <c r="G117" i="1"/>
  <c r="H117" i="1" s="1"/>
  <c r="I332" i="1"/>
  <c r="J332" i="1" s="1"/>
  <c r="I260" i="1"/>
  <c r="J260" i="1" s="1"/>
  <c r="I172" i="1"/>
  <c r="J172" i="1" s="1"/>
  <c r="I84" i="1"/>
  <c r="J84" i="1" s="1"/>
  <c r="G105" i="1"/>
  <c r="H105" i="1" s="1"/>
  <c r="G164" i="1"/>
  <c r="H164" i="1" s="1"/>
  <c r="G281" i="1"/>
  <c r="H281" i="1" s="1"/>
  <c r="G121" i="1"/>
  <c r="H121" i="1" s="1"/>
  <c r="G224" i="1"/>
  <c r="H224" i="1" s="1"/>
  <c r="G49" i="1"/>
  <c r="H49" i="1" s="1"/>
  <c r="G115" i="1"/>
  <c r="H115" i="1" s="1"/>
  <c r="G181" i="1"/>
  <c r="H181" i="1" s="1"/>
  <c r="G288" i="1"/>
  <c r="H288" i="1" s="1"/>
  <c r="G75" i="1"/>
  <c r="H75" i="1" s="1"/>
  <c r="G153" i="1"/>
  <c r="H153" i="1" s="1"/>
  <c r="G225" i="1"/>
  <c r="H225" i="1" s="1"/>
  <c r="G353" i="1"/>
  <c r="H353" i="1" s="1"/>
  <c r="G305" i="1"/>
  <c r="H305" i="1" s="1"/>
  <c r="G348" i="1"/>
  <c r="H348" i="1" s="1"/>
  <c r="I163" i="1"/>
  <c r="J163" i="1" s="1"/>
  <c r="I133" i="1"/>
  <c r="J133" i="1" s="1"/>
  <c r="I35" i="1"/>
  <c r="J35" i="1" s="1"/>
  <c r="I130" i="1"/>
  <c r="J130" i="1" s="1"/>
  <c r="I170" i="1"/>
  <c r="J170" i="1" s="1"/>
  <c r="I306" i="1"/>
  <c r="J306" i="1" s="1"/>
  <c r="I242" i="1"/>
  <c r="J242" i="1" s="1"/>
  <c r="F138" i="1"/>
  <c r="F130" i="1"/>
  <c r="F174" i="1"/>
  <c r="F142" i="1"/>
  <c r="F35" i="1"/>
  <c r="F51" i="1"/>
  <c r="F114" i="1"/>
  <c r="I19" i="1"/>
  <c r="J19" i="1" s="1"/>
  <c r="G114" i="1"/>
  <c r="H114" i="1" s="1"/>
  <c r="G138" i="1"/>
  <c r="H138" i="1" s="1"/>
  <c r="I158" i="1"/>
  <c r="J158" i="1" s="1"/>
  <c r="I118" i="1"/>
  <c r="J118" i="1" s="1"/>
  <c r="G118" i="1"/>
  <c r="H118" i="1" s="1"/>
  <c r="G158" i="1"/>
  <c r="H158" i="1" s="1"/>
  <c r="G134" i="1"/>
  <c r="H134" i="1" s="1"/>
  <c r="G341" i="1"/>
  <c r="H341" i="1" s="1"/>
  <c r="I32" i="1"/>
  <c r="J32" i="1" s="1"/>
  <c r="G166" i="1"/>
  <c r="H166" i="1" s="1"/>
  <c r="I174" i="1"/>
  <c r="J174" i="1" s="1"/>
  <c r="I122" i="1"/>
  <c r="J122" i="1" s="1"/>
  <c r="I146" i="1"/>
  <c r="J146" i="1" s="1"/>
  <c r="I51" i="1"/>
  <c r="J51" i="1" s="1"/>
  <c r="F32" i="1"/>
  <c r="F166" i="1"/>
  <c r="F134" i="1"/>
  <c r="F54" i="1"/>
  <c r="F154" i="1"/>
  <c r="F341" i="1"/>
  <c r="F322" i="1"/>
  <c r="F19" i="1"/>
  <c r="G19" i="1"/>
  <c r="H19" i="1" s="1"/>
  <c r="G22" i="1"/>
  <c r="H22" i="1" s="1"/>
  <c r="G13" i="1"/>
  <c r="H13" i="1" s="1"/>
  <c r="I142" i="1"/>
  <c r="J142" i="1" s="1"/>
  <c r="I54" i="1"/>
  <c r="J54" i="1" s="1"/>
  <c r="G142" i="1"/>
  <c r="H142" i="1" s="1"/>
  <c r="G162" i="1"/>
  <c r="H162" i="1" s="1"/>
  <c r="I114" i="1"/>
  <c r="J114" i="1" s="1"/>
  <c r="I162" i="1"/>
  <c r="J162" i="1" s="1"/>
  <c r="F8" i="1"/>
  <c r="G362" i="1"/>
  <c r="H362" i="1" s="1"/>
  <c r="G154" i="1"/>
  <c r="H154" i="1" s="1"/>
  <c r="F13" i="1"/>
  <c r="F22" i="1"/>
  <c r="F158" i="1"/>
  <c r="F126" i="1"/>
  <c r="F122" i="1"/>
  <c r="F162" i="1"/>
  <c r="I22" i="1"/>
  <c r="J22" i="1" s="1"/>
  <c r="I16" i="1"/>
  <c r="J16" i="1" s="1"/>
  <c r="G54" i="1"/>
  <c r="H54" i="1" s="1"/>
  <c r="G32" i="1"/>
  <c r="H32" i="1" s="1"/>
  <c r="G38" i="1"/>
  <c r="H38" i="1" s="1"/>
  <c r="S333" i="1"/>
  <c r="F333" i="1"/>
  <c r="I333" i="1"/>
  <c r="J333" i="1" s="1"/>
  <c r="S344" i="1"/>
  <c r="G344" i="1"/>
  <c r="H344" i="1" s="1"/>
  <c r="I344" i="1"/>
  <c r="J344" i="1" s="1"/>
  <c r="S26" i="1"/>
  <c r="I26" i="1"/>
  <c r="J26" i="1" s="1"/>
  <c r="G26" i="1"/>
  <c r="H26" i="1" s="1"/>
  <c r="S62" i="1"/>
  <c r="G62" i="1"/>
  <c r="H62" i="1" s="1"/>
  <c r="S70" i="1"/>
  <c r="I70" i="1"/>
  <c r="J70" i="1" s="1"/>
  <c r="S78" i="1"/>
  <c r="F78" i="1"/>
  <c r="G78" i="1"/>
  <c r="H78" i="1" s="1"/>
  <c r="S90" i="1"/>
  <c r="G90" i="1"/>
  <c r="H90" i="1" s="1"/>
  <c r="F90" i="1"/>
  <c r="S98" i="1"/>
  <c r="G98" i="1"/>
  <c r="H98" i="1" s="1"/>
  <c r="F98" i="1"/>
  <c r="S106" i="1"/>
  <c r="G106" i="1"/>
  <c r="H106" i="1" s="1"/>
  <c r="S186" i="1"/>
  <c r="F186" i="1"/>
  <c r="G186" i="1"/>
  <c r="H186" i="1" s="1"/>
  <c r="S194" i="1"/>
  <c r="F194" i="1"/>
  <c r="G194" i="1"/>
  <c r="H194" i="1" s="1"/>
  <c r="S202" i="1"/>
  <c r="G202" i="1"/>
  <c r="H202" i="1" s="1"/>
  <c r="F202" i="1"/>
  <c r="S210" i="1"/>
  <c r="F210" i="1"/>
  <c r="S234" i="1"/>
  <c r="G234" i="1"/>
  <c r="H234" i="1" s="1"/>
  <c r="S238" i="1"/>
  <c r="I238" i="1"/>
  <c r="J238" i="1" s="1"/>
  <c r="F238" i="1"/>
  <c r="G238" i="1"/>
  <c r="H238" i="1" s="1"/>
  <c r="S246" i="1"/>
  <c r="F246" i="1"/>
  <c r="S258" i="1"/>
  <c r="F258" i="1"/>
  <c r="S266" i="1"/>
  <c r="G266" i="1"/>
  <c r="H266" i="1" s="1"/>
  <c r="S278" i="1"/>
  <c r="G278" i="1"/>
  <c r="H278" i="1" s="1"/>
  <c r="F278" i="1"/>
  <c r="S286" i="1"/>
  <c r="I286" i="1"/>
  <c r="J286" i="1" s="1"/>
  <c r="S302" i="1"/>
  <c r="G302" i="1"/>
  <c r="H302" i="1" s="1"/>
  <c r="F302" i="1"/>
  <c r="I302" i="1"/>
  <c r="J302" i="1" s="1"/>
  <c r="S330" i="1"/>
  <c r="F330" i="1"/>
  <c r="I330" i="1"/>
  <c r="J330" i="1" s="1"/>
  <c r="I358" i="1"/>
  <c r="J358" i="1" s="1"/>
  <c r="I8" i="1"/>
  <c r="J8" i="1" s="1"/>
  <c r="I194" i="1"/>
  <c r="J194" i="1" s="1"/>
  <c r="F26" i="1"/>
  <c r="F70" i="1"/>
  <c r="F226" i="1"/>
  <c r="I74" i="1"/>
  <c r="J74" i="1" s="1"/>
  <c r="S14" i="1"/>
  <c r="G14" i="1"/>
  <c r="H14" i="1" s="1"/>
  <c r="I14" i="1"/>
  <c r="J14" i="1" s="1"/>
  <c r="S342" i="1"/>
  <c r="G342" i="1"/>
  <c r="H342" i="1" s="1"/>
  <c r="F342" i="1"/>
  <c r="S39" i="1"/>
  <c r="G39" i="1"/>
  <c r="H39" i="1" s="1"/>
  <c r="I39" i="1"/>
  <c r="J39" i="1" s="1"/>
  <c r="S55" i="1"/>
  <c r="I55" i="1"/>
  <c r="J55" i="1" s="1"/>
  <c r="F55" i="1"/>
  <c r="G110" i="1"/>
  <c r="H110" i="1" s="1"/>
  <c r="S8" i="1"/>
  <c r="I234" i="1"/>
  <c r="J234" i="1" s="1"/>
  <c r="G286" i="1"/>
  <c r="H286" i="1" s="1"/>
  <c r="G70" i="1"/>
  <c r="H70" i="1" s="1"/>
  <c r="I62" i="1"/>
  <c r="J62" i="1" s="1"/>
  <c r="G242" i="1"/>
  <c r="H242" i="1" s="1"/>
  <c r="G226" i="1"/>
  <c r="H226" i="1" s="1"/>
  <c r="I90" i="1"/>
  <c r="J90" i="1" s="1"/>
  <c r="F14" i="1"/>
  <c r="F344" i="1"/>
  <c r="F358" i="1"/>
  <c r="F318" i="1"/>
  <c r="F190" i="1"/>
  <c r="F62" i="1"/>
  <c r="G330" i="1"/>
  <c r="H330" i="1" s="1"/>
  <c r="I318" i="1"/>
  <c r="J318" i="1" s="1"/>
  <c r="G210" i="1"/>
  <c r="H210" i="1" s="1"/>
  <c r="S12" i="1"/>
  <c r="I12" i="1"/>
  <c r="J12" i="1" s="1"/>
  <c r="F12" i="1"/>
  <c r="G12" i="1"/>
  <c r="H12" i="1" s="1"/>
  <c r="S340" i="1"/>
  <c r="I340" i="1"/>
  <c r="J340" i="1" s="1"/>
  <c r="G340" i="1"/>
  <c r="H340" i="1" s="1"/>
  <c r="F340" i="1"/>
  <c r="S18" i="1"/>
  <c r="G18" i="1"/>
  <c r="H18" i="1" s="1"/>
  <c r="I18" i="1"/>
  <c r="J18" i="1" s="1"/>
  <c r="F18" i="1"/>
  <c r="S34" i="1"/>
  <c r="F34" i="1"/>
  <c r="S50" i="1"/>
  <c r="F50" i="1"/>
  <c r="S42" i="1"/>
  <c r="G42" i="1"/>
  <c r="H42" i="1" s="1"/>
  <c r="F42" i="1"/>
  <c r="S58" i="1"/>
  <c r="F58" i="1"/>
  <c r="G58" i="1"/>
  <c r="H58" i="1" s="1"/>
  <c r="S66" i="1"/>
  <c r="I66" i="1"/>
  <c r="J66" i="1" s="1"/>
  <c r="S74" i="1"/>
  <c r="F74" i="1"/>
  <c r="S82" i="1"/>
  <c r="F82" i="1"/>
  <c r="S86" i="1"/>
  <c r="I86" i="1"/>
  <c r="J86" i="1" s="1"/>
  <c r="F86" i="1"/>
  <c r="S94" i="1"/>
  <c r="G94" i="1"/>
  <c r="H94" i="1" s="1"/>
  <c r="S102" i="1"/>
  <c r="G102" i="1"/>
  <c r="H102" i="1" s="1"/>
  <c r="S110" i="1"/>
  <c r="F110" i="1"/>
  <c r="S178" i="1"/>
  <c r="I178" i="1"/>
  <c r="J178" i="1" s="1"/>
  <c r="F178" i="1"/>
  <c r="S182" i="1"/>
  <c r="I182" i="1"/>
  <c r="J182" i="1" s="1"/>
  <c r="F182" i="1"/>
  <c r="S190" i="1"/>
  <c r="I190" i="1"/>
  <c r="J190" i="1" s="1"/>
  <c r="S198" i="1"/>
  <c r="G198" i="1"/>
  <c r="H198" i="1" s="1"/>
  <c r="I198" i="1"/>
  <c r="J198" i="1" s="1"/>
  <c r="S206" i="1"/>
  <c r="G206" i="1"/>
  <c r="H206" i="1" s="1"/>
  <c r="F206" i="1"/>
  <c r="S214" i="1"/>
  <c r="G214" i="1"/>
  <c r="H214" i="1" s="1"/>
  <c r="I214" i="1"/>
  <c r="J214" i="1" s="1"/>
  <c r="F214" i="1"/>
  <c r="S218" i="1"/>
  <c r="F218" i="1"/>
  <c r="S222" i="1"/>
  <c r="G222" i="1"/>
  <c r="H222" i="1" s="1"/>
  <c r="I222" i="1"/>
  <c r="J222" i="1" s="1"/>
  <c r="S230" i="1"/>
  <c r="G230" i="1"/>
  <c r="H230" i="1" s="1"/>
  <c r="S250" i="1"/>
  <c r="I250" i="1"/>
  <c r="J250" i="1" s="1"/>
  <c r="G250" i="1"/>
  <c r="H250" i="1" s="1"/>
  <c r="F250" i="1"/>
  <c r="S254" i="1"/>
  <c r="I254" i="1"/>
  <c r="J254" i="1" s="1"/>
  <c r="S262" i="1"/>
  <c r="G262" i="1"/>
  <c r="H262" i="1" s="1"/>
  <c r="I262" i="1"/>
  <c r="J262" i="1" s="1"/>
  <c r="S270" i="1"/>
  <c r="F270" i="1"/>
  <c r="S274" i="1"/>
  <c r="G274" i="1"/>
  <c r="H274" i="1" s="1"/>
  <c r="F274" i="1"/>
  <c r="S282" i="1"/>
  <c r="G282" i="1"/>
  <c r="H282" i="1" s="1"/>
  <c r="S290" i="1"/>
  <c r="I290" i="1"/>
  <c r="J290" i="1" s="1"/>
  <c r="F290" i="1"/>
  <c r="S294" i="1"/>
  <c r="I294" i="1"/>
  <c r="G294" i="1"/>
  <c r="H294" i="1" s="1"/>
  <c r="S298" i="1"/>
  <c r="F298" i="1"/>
  <c r="S306" i="1"/>
  <c r="F306" i="1"/>
  <c r="S310" i="1"/>
  <c r="F310" i="1"/>
  <c r="S314" i="1"/>
  <c r="G314" i="1"/>
  <c r="H314" i="1" s="1"/>
  <c r="F314" i="1"/>
  <c r="S322" i="1"/>
  <c r="G322" i="1"/>
  <c r="H322" i="1" s="1"/>
  <c r="S326" i="1"/>
  <c r="G326" i="1"/>
  <c r="H326" i="1" s="1"/>
  <c r="I326" i="1"/>
  <c r="J326" i="1" s="1"/>
  <c r="S350" i="1"/>
  <c r="I350" i="1"/>
  <c r="J350" i="1" s="1"/>
  <c r="S354" i="1"/>
  <c r="F354" i="1"/>
  <c r="S362" i="1"/>
  <c r="F362" i="1"/>
  <c r="I106" i="1"/>
  <c r="J106" i="1" s="1"/>
  <c r="I218" i="1"/>
  <c r="J218" i="1" s="1"/>
  <c r="I210" i="1"/>
  <c r="J210" i="1" s="1"/>
  <c r="I186" i="1"/>
  <c r="J186" i="1" s="1"/>
  <c r="G254" i="1"/>
  <c r="H254" i="1" s="1"/>
  <c r="F326" i="1"/>
  <c r="F198" i="1"/>
  <c r="F66" i="1"/>
  <c r="S23" i="1"/>
  <c r="I23" i="1"/>
  <c r="J23" i="1" s="1"/>
  <c r="I310" i="1"/>
  <c r="J310" i="1" s="1"/>
  <c r="G358" i="1"/>
  <c r="H358" i="1" s="1"/>
  <c r="I42" i="1"/>
  <c r="J42" i="1" s="1"/>
  <c r="I266" i="1"/>
  <c r="J266" i="1" s="1"/>
  <c r="I354" i="1"/>
  <c r="J354" i="1" s="1"/>
  <c r="I82" i="1"/>
  <c r="J82" i="1" s="1"/>
  <c r="G86" i="1"/>
  <c r="H86" i="1" s="1"/>
  <c r="I258" i="1"/>
  <c r="J258" i="1" s="1"/>
  <c r="I94" i="1"/>
  <c r="J94" i="1" s="1"/>
  <c r="I298" i="1"/>
  <c r="J298" i="1" s="1"/>
  <c r="I278" i="1"/>
  <c r="J278" i="1" s="1"/>
  <c r="G182" i="1"/>
  <c r="H182" i="1" s="1"/>
  <c r="G318" i="1"/>
  <c r="H318" i="1" s="1"/>
  <c r="F266" i="1"/>
  <c r="F106" i="1"/>
  <c r="F39" i="1"/>
  <c r="F350" i="1"/>
  <c r="F294" i="1"/>
  <c r="F230" i="1"/>
  <c r="F102" i="1"/>
  <c r="F282" i="1"/>
  <c r="I270" i="1"/>
  <c r="J270" i="1" s="1"/>
  <c r="I102" i="1"/>
  <c r="J102" i="1" s="1"/>
  <c r="G218" i="1"/>
  <c r="H218" i="1" s="1"/>
  <c r="G333" i="1"/>
  <c r="H333" i="1" s="1"/>
  <c r="S10" i="1"/>
  <c r="I10" i="1"/>
  <c r="J10" i="1" s="1"/>
  <c r="S47" i="1"/>
  <c r="G47" i="1"/>
  <c r="H47" i="1" s="1"/>
  <c r="F47" i="1"/>
  <c r="I150" i="1"/>
  <c r="J150" i="1" s="1"/>
  <c r="I203" i="1"/>
  <c r="J203" i="1" s="1"/>
  <c r="J294" i="1"/>
  <c r="J216" i="1"/>
  <c r="J96" i="1"/>
  <c r="J69" i="1"/>
  <c r="J124" i="1"/>
  <c r="J21" i="1"/>
  <c r="I7" i="1"/>
  <c r="G7" i="1"/>
  <c r="H7" i="1" s="1"/>
  <c r="H17" i="3" l="1"/>
  <c r="I17" i="3" s="1"/>
  <c r="H8" i="3"/>
  <c r="I8" i="3" s="1"/>
  <c r="H14" i="3"/>
  <c r="I14" i="3" s="1"/>
  <c r="H15" i="3"/>
  <c r="I15" i="3" s="1"/>
  <c r="H13" i="3"/>
  <c r="I13" i="3" s="1"/>
  <c r="H11" i="3"/>
  <c r="I11" i="3" s="1"/>
  <c r="H16" i="3"/>
  <c r="I16" i="3" s="1"/>
  <c r="H12" i="3"/>
  <c r="I12" i="3" s="1"/>
  <c r="H10" i="3"/>
  <c r="I10" i="3" s="1"/>
  <c r="H9" i="3"/>
  <c r="I9" i="3" s="1"/>
  <c r="G19" i="3"/>
  <c r="H7" i="3"/>
  <c r="J7" i="1"/>
  <c r="J363" i="1" s="1"/>
  <c r="H363" i="1"/>
  <c r="I7" i="3" l="1"/>
  <c r="H19" i="3"/>
  <c r="I19" i="3" s="1"/>
  <c r="J19" i="3" s="1"/>
  <c r="J365" i="1"/>
  <c r="J366" i="1"/>
  <c r="J12" i="3" l="1"/>
  <c r="J17" i="3"/>
  <c r="J13" i="3"/>
  <c r="J11" i="3"/>
  <c r="J16" i="3"/>
  <c r="J9" i="3"/>
  <c r="J10" i="3"/>
  <c r="J7" i="3"/>
  <c r="J14" i="3"/>
  <c r="J8" i="3"/>
  <c r="J15" i="3"/>
  <c r="K19" i="1"/>
  <c r="L19" i="1" s="1"/>
  <c r="M19" i="1" s="1"/>
  <c r="N19" i="1" s="1"/>
  <c r="O19" i="1" s="1"/>
  <c r="K137" i="1"/>
  <c r="L137" i="1" s="1"/>
  <c r="M137" i="1" s="1"/>
  <c r="N137" i="1" s="1"/>
  <c r="O137" i="1" s="1"/>
  <c r="K164" i="1"/>
  <c r="L164" i="1" s="1"/>
  <c r="M164" i="1" s="1"/>
  <c r="N164" i="1" s="1"/>
  <c r="O164" i="1" s="1"/>
  <c r="K359" i="1"/>
  <c r="L359" i="1" s="1"/>
  <c r="M359" i="1" s="1"/>
  <c r="N359" i="1" s="1"/>
  <c r="O359" i="1" s="1"/>
  <c r="K244" i="1"/>
  <c r="L244" i="1" s="1"/>
  <c r="M244" i="1" s="1"/>
  <c r="N244" i="1" s="1"/>
  <c r="O244" i="1" s="1"/>
  <c r="K353" i="1"/>
  <c r="L353" i="1" s="1"/>
  <c r="M353" i="1" s="1"/>
  <c r="N353" i="1" s="1"/>
  <c r="O353" i="1" s="1"/>
  <c r="K94" i="1"/>
  <c r="L94" i="1" s="1"/>
  <c r="M94" i="1" s="1"/>
  <c r="N94" i="1" s="1"/>
  <c r="O94" i="1" s="1"/>
  <c r="K81" i="1"/>
  <c r="L81" i="1" s="1"/>
  <c r="M81" i="1" s="1"/>
  <c r="N81" i="1" s="1"/>
  <c r="O81" i="1" s="1"/>
  <c r="K361" i="1"/>
  <c r="L361" i="1" s="1"/>
  <c r="M361" i="1" s="1"/>
  <c r="N361" i="1" s="1"/>
  <c r="O361" i="1" s="1"/>
  <c r="K240" i="1"/>
  <c r="L240" i="1" s="1"/>
  <c r="M240" i="1" s="1"/>
  <c r="N240" i="1" s="1"/>
  <c r="O240" i="1" s="1"/>
  <c r="K89" i="1"/>
  <c r="L89" i="1" s="1"/>
  <c r="M89" i="1" s="1"/>
  <c r="N89" i="1" s="1"/>
  <c r="O89" i="1" s="1"/>
  <c r="K118" i="1"/>
  <c r="L118" i="1" s="1"/>
  <c r="M118" i="1" s="1"/>
  <c r="N118" i="1" s="1"/>
  <c r="O118" i="1" s="1"/>
  <c r="K204" i="1"/>
  <c r="L204" i="1" s="1"/>
  <c r="M204" i="1" s="1"/>
  <c r="N204" i="1" s="1"/>
  <c r="O204" i="1" s="1"/>
  <c r="K276" i="1"/>
  <c r="L276" i="1" s="1"/>
  <c r="M276" i="1" s="1"/>
  <c r="N276" i="1" s="1"/>
  <c r="O276" i="1" s="1"/>
  <c r="K223" i="1"/>
  <c r="L223" i="1" s="1"/>
  <c r="M223" i="1" s="1"/>
  <c r="N223" i="1" s="1"/>
  <c r="O223" i="1" s="1"/>
  <c r="K302" i="1"/>
  <c r="L302" i="1" s="1"/>
  <c r="M302" i="1" s="1"/>
  <c r="N302" i="1" s="1"/>
  <c r="O302" i="1" s="1"/>
  <c r="K193" i="1"/>
  <c r="L193" i="1" s="1"/>
  <c r="M193" i="1" s="1"/>
  <c r="N193" i="1" s="1"/>
  <c r="O193" i="1" s="1"/>
  <c r="K198" i="1"/>
  <c r="L198" i="1" s="1"/>
  <c r="M198" i="1" s="1"/>
  <c r="N198" i="1" s="1"/>
  <c r="O198" i="1" s="1"/>
  <c r="K222" i="1"/>
  <c r="L222" i="1" s="1"/>
  <c r="M222" i="1" s="1"/>
  <c r="N222" i="1" s="1"/>
  <c r="O222" i="1" s="1"/>
  <c r="K324" i="1"/>
  <c r="L324" i="1" s="1"/>
  <c r="M324" i="1" s="1"/>
  <c r="N324" i="1" s="1"/>
  <c r="O324" i="1" s="1"/>
  <c r="K183" i="1"/>
  <c r="L183" i="1" s="1"/>
  <c r="M183" i="1" s="1"/>
  <c r="N183" i="1" s="1"/>
  <c r="O183" i="1" s="1"/>
  <c r="K104" i="1"/>
  <c r="L104" i="1" s="1"/>
  <c r="M104" i="1" s="1"/>
  <c r="N104" i="1" s="1"/>
  <c r="O104" i="1" s="1"/>
  <c r="K332" i="1"/>
  <c r="L332" i="1" s="1"/>
  <c r="M332" i="1" s="1"/>
  <c r="N332" i="1" s="1"/>
  <c r="O332" i="1" s="1"/>
  <c r="K308" i="1"/>
  <c r="L308" i="1" s="1"/>
  <c r="M308" i="1" s="1"/>
  <c r="N308" i="1" s="1"/>
  <c r="O308" i="1" s="1"/>
  <c r="K190" i="1"/>
  <c r="L190" i="1" s="1"/>
  <c r="M190" i="1" s="1"/>
  <c r="N190" i="1" s="1"/>
  <c r="O190" i="1" s="1"/>
  <c r="K16" i="1"/>
  <c r="L16" i="1" s="1"/>
  <c r="M16" i="1" s="1"/>
  <c r="N16" i="1" s="1"/>
  <c r="O16" i="1" s="1"/>
  <c r="K105" i="1"/>
  <c r="L105" i="1" s="1"/>
  <c r="M105" i="1" s="1"/>
  <c r="N105" i="1" s="1"/>
  <c r="O105" i="1" s="1"/>
  <c r="K333" i="1"/>
  <c r="L333" i="1" s="1"/>
  <c r="M333" i="1" s="1"/>
  <c r="N333" i="1" s="1"/>
  <c r="O333" i="1" s="1"/>
  <c r="K58" i="1"/>
  <c r="L58" i="1" s="1"/>
  <c r="M58" i="1" s="1"/>
  <c r="N58" i="1" s="1"/>
  <c r="O58" i="1" s="1"/>
  <c r="K351" i="1"/>
  <c r="L351" i="1" s="1"/>
  <c r="M351" i="1" s="1"/>
  <c r="N351" i="1" s="1"/>
  <c r="O351" i="1" s="1"/>
  <c r="K18" i="1"/>
  <c r="L18" i="1" s="1"/>
  <c r="M18" i="1" s="1"/>
  <c r="N18" i="1" s="1"/>
  <c r="O18" i="1" s="1"/>
  <c r="K10" i="1"/>
  <c r="L10" i="1" s="1"/>
  <c r="M10" i="1" s="1"/>
  <c r="N10" i="1" s="1"/>
  <c r="O10" i="1" s="1"/>
  <c r="K171" i="1"/>
  <c r="L171" i="1" s="1"/>
  <c r="M171" i="1" s="1"/>
  <c r="N171" i="1" s="1"/>
  <c r="O171" i="1" s="1"/>
  <c r="K163" i="1"/>
  <c r="L163" i="1" s="1"/>
  <c r="M163" i="1" s="1"/>
  <c r="N163" i="1" s="1"/>
  <c r="O163" i="1" s="1"/>
  <c r="K20" i="1"/>
  <c r="L20" i="1" s="1"/>
  <c r="M20" i="1" s="1"/>
  <c r="N20" i="1" s="1"/>
  <c r="O20" i="1" s="1"/>
  <c r="K355" i="1"/>
  <c r="L355" i="1" s="1"/>
  <c r="M355" i="1" s="1"/>
  <c r="N355" i="1" s="1"/>
  <c r="O355" i="1" s="1"/>
  <c r="K49" i="1"/>
  <c r="L49" i="1" s="1"/>
  <c r="M49" i="1" s="1"/>
  <c r="N49" i="1" s="1"/>
  <c r="O49" i="1" s="1"/>
  <c r="K323" i="1"/>
  <c r="L323" i="1" s="1"/>
  <c r="M323" i="1" s="1"/>
  <c r="N323" i="1" s="1"/>
  <c r="O323" i="1" s="1"/>
  <c r="K257" i="1"/>
  <c r="L257" i="1" s="1"/>
  <c r="M257" i="1" s="1"/>
  <c r="N257" i="1" s="1"/>
  <c r="O257" i="1" s="1"/>
  <c r="K15" i="1"/>
  <c r="L15" i="1" s="1"/>
  <c r="M15" i="1" s="1"/>
  <c r="N15" i="1" s="1"/>
  <c r="O15" i="1" s="1"/>
  <c r="K231" i="1"/>
  <c r="L231" i="1" s="1"/>
  <c r="M231" i="1" s="1"/>
  <c r="N231" i="1" s="1"/>
  <c r="O231" i="1" s="1"/>
  <c r="K320" i="1"/>
  <c r="L320" i="1" s="1"/>
  <c r="M320" i="1" s="1"/>
  <c r="N320" i="1" s="1"/>
  <c r="O320" i="1" s="1"/>
  <c r="K239" i="1"/>
  <c r="L239" i="1" s="1"/>
  <c r="M239" i="1" s="1"/>
  <c r="N239" i="1" s="1"/>
  <c r="O239" i="1" s="1"/>
  <c r="K286" i="1"/>
  <c r="L286" i="1" s="1"/>
  <c r="M286" i="1" s="1"/>
  <c r="N286" i="1" s="1"/>
  <c r="O286" i="1" s="1"/>
  <c r="K270" i="1"/>
  <c r="L270" i="1" s="1"/>
  <c r="M270" i="1" s="1"/>
  <c r="N270" i="1" s="1"/>
  <c r="O270" i="1" s="1"/>
  <c r="K285" i="1"/>
  <c r="L285" i="1" s="1"/>
  <c r="M285" i="1" s="1"/>
  <c r="N285" i="1" s="1"/>
  <c r="O285" i="1" s="1"/>
  <c r="K37" i="1"/>
  <c r="L37" i="1" s="1"/>
  <c r="M37" i="1" s="1"/>
  <c r="N37" i="1" s="1"/>
  <c r="O37" i="1" s="1"/>
  <c r="K225" i="1"/>
  <c r="L225" i="1" s="1"/>
  <c r="M225" i="1" s="1"/>
  <c r="N225" i="1" s="1"/>
  <c r="O225" i="1" s="1"/>
  <c r="K243" i="1"/>
  <c r="L243" i="1" s="1"/>
  <c r="M243" i="1" s="1"/>
  <c r="N243" i="1" s="1"/>
  <c r="O243" i="1" s="1"/>
  <c r="K65" i="1"/>
  <c r="L65" i="1" s="1"/>
  <c r="M65" i="1" s="1"/>
  <c r="N65" i="1" s="1"/>
  <c r="O65" i="1" s="1"/>
  <c r="K138" i="1"/>
  <c r="L138" i="1" s="1"/>
  <c r="M138" i="1" s="1"/>
  <c r="N138" i="1" s="1"/>
  <c r="O138" i="1" s="1"/>
  <c r="K93" i="1"/>
  <c r="L93" i="1" s="1"/>
  <c r="M93" i="1" s="1"/>
  <c r="N93" i="1" s="1"/>
  <c r="O93" i="1" s="1"/>
  <c r="K224" i="1"/>
  <c r="L224" i="1" s="1"/>
  <c r="M224" i="1" s="1"/>
  <c r="N224" i="1" s="1"/>
  <c r="O224" i="1" s="1"/>
  <c r="K201" i="1"/>
  <c r="L201" i="1" s="1"/>
  <c r="M201" i="1" s="1"/>
  <c r="N201" i="1" s="1"/>
  <c r="O201" i="1" s="1"/>
  <c r="K9" i="1"/>
  <c r="L9" i="1" s="1"/>
  <c r="M9" i="1" s="1"/>
  <c r="N9" i="1" s="1"/>
  <c r="O9" i="1" s="1"/>
  <c r="K151" i="1"/>
  <c r="L151" i="1" s="1"/>
  <c r="M151" i="1" s="1"/>
  <c r="N151" i="1" s="1"/>
  <c r="O151" i="1" s="1"/>
  <c r="K70" i="1"/>
  <c r="L70" i="1" s="1"/>
  <c r="M70" i="1" s="1"/>
  <c r="N70" i="1" s="1"/>
  <c r="O70" i="1" s="1"/>
  <c r="K157" i="1"/>
  <c r="L157" i="1" s="1"/>
  <c r="M157" i="1" s="1"/>
  <c r="N157" i="1" s="1"/>
  <c r="O157" i="1" s="1"/>
  <c r="K313" i="1"/>
  <c r="L313" i="1" s="1"/>
  <c r="M313" i="1" s="1"/>
  <c r="N313" i="1" s="1"/>
  <c r="O313" i="1" s="1"/>
  <c r="K12" i="1"/>
  <c r="L12" i="1" s="1"/>
  <c r="M12" i="1" s="1"/>
  <c r="N12" i="1" s="1"/>
  <c r="O12" i="1" s="1"/>
  <c r="K288" i="1"/>
  <c r="L288" i="1" s="1"/>
  <c r="M288" i="1" s="1"/>
  <c r="N288" i="1" s="1"/>
  <c r="O288" i="1" s="1"/>
  <c r="K335" i="1"/>
  <c r="L335" i="1" s="1"/>
  <c r="M335" i="1" s="1"/>
  <c r="N335" i="1" s="1"/>
  <c r="O335" i="1" s="1"/>
  <c r="K11" i="1"/>
  <c r="L11" i="1" s="1"/>
  <c r="M11" i="1" s="1"/>
  <c r="N11" i="1" s="1"/>
  <c r="O11" i="1" s="1"/>
  <c r="K319" i="1"/>
  <c r="L319" i="1" s="1"/>
  <c r="M319" i="1" s="1"/>
  <c r="N319" i="1" s="1"/>
  <c r="O319" i="1" s="1"/>
  <c r="K155" i="1"/>
  <c r="L155" i="1" s="1"/>
  <c r="M155" i="1" s="1"/>
  <c r="N155" i="1" s="1"/>
  <c r="O155" i="1" s="1"/>
  <c r="K238" i="1"/>
  <c r="L238" i="1" s="1"/>
  <c r="M238" i="1" s="1"/>
  <c r="N238" i="1" s="1"/>
  <c r="O238" i="1" s="1"/>
  <c r="K132" i="1"/>
  <c r="L132" i="1" s="1"/>
  <c r="M132" i="1" s="1"/>
  <c r="N132" i="1" s="1"/>
  <c r="O132" i="1" s="1"/>
  <c r="K189" i="1"/>
  <c r="L189" i="1" s="1"/>
  <c r="M189" i="1" s="1"/>
  <c r="N189" i="1" s="1"/>
  <c r="O189" i="1" s="1"/>
  <c r="K209" i="1"/>
  <c r="L209" i="1" s="1"/>
  <c r="M209" i="1" s="1"/>
  <c r="N209" i="1" s="1"/>
  <c r="O209" i="1" s="1"/>
  <c r="K52" i="1"/>
  <c r="L52" i="1" s="1"/>
  <c r="M52" i="1" s="1"/>
  <c r="N52" i="1" s="1"/>
  <c r="O52" i="1" s="1"/>
  <c r="K23" i="1"/>
  <c r="L23" i="1" s="1"/>
  <c r="M23" i="1" s="1"/>
  <c r="N23" i="1" s="1"/>
  <c r="O23" i="1" s="1"/>
  <c r="K148" i="1"/>
  <c r="L148" i="1" s="1"/>
  <c r="M148" i="1" s="1"/>
  <c r="N148" i="1" s="1"/>
  <c r="O148" i="1" s="1"/>
  <c r="K186" i="1"/>
  <c r="L186" i="1" s="1"/>
  <c r="M186" i="1" s="1"/>
  <c r="N186" i="1" s="1"/>
  <c r="O186" i="1" s="1"/>
  <c r="K211" i="1"/>
  <c r="L211" i="1" s="1"/>
  <c r="M211" i="1" s="1"/>
  <c r="N211" i="1" s="1"/>
  <c r="O211" i="1" s="1"/>
  <c r="K348" i="1"/>
  <c r="L348" i="1" s="1"/>
  <c r="M348" i="1" s="1"/>
  <c r="N348" i="1" s="1"/>
  <c r="O348" i="1" s="1"/>
  <c r="K126" i="1"/>
  <c r="L126" i="1" s="1"/>
  <c r="M126" i="1" s="1"/>
  <c r="N126" i="1" s="1"/>
  <c r="O126" i="1" s="1"/>
  <c r="K78" i="1"/>
  <c r="L78" i="1" s="1"/>
  <c r="M78" i="1" s="1"/>
  <c r="N78" i="1" s="1"/>
  <c r="O78" i="1" s="1"/>
  <c r="K71" i="1"/>
  <c r="L71" i="1" s="1"/>
  <c r="M71" i="1" s="1"/>
  <c r="N71" i="1" s="1"/>
  <c r="O71" i="1" s="1"/>
  <c r="K212" i="1"/>
  <c r="L212" i="1" s="1"/>
  <c r="M212" i="1" s="1"/>
  <c r="N212" i="1" s="1"/>
  <c r="O212" i="1" s="1"/>
  <c r="K289" i="1"/>
  <c r="L289" i="1" s="1"/>
  <c r="M289" i="1" s="1"/>
  <c r="N289" i="1" s="1"/>
  <c r="O289" i="1" s="1"/>
  <c r="K74" i="1"/>
  <c r="L74" i="1" s="1"/>
  <c r="M74" i="1" s="1"/>
  <c r="N74" i="1" s="1"/>
  <c r="O74" i="1" s="1"/>
  <c r="K169" i="1"/>
  <c r="L169" i="1" s="1"/>
  <c r="M169" i="1" s="1"/>
  <c r="N169" i="1" s="1"/>
  <c r="O169" i="1" s="1"/>
  <c r="K305" i="1"/>
  <c r="L305" i="1" s="1"/>
  <c r="M305" i="1" s="1"/>
  <c r="N305" i="1" s="1"/>
  <c r="O305" i="1" s="1"/>
  <c r="K56" i="1"/>
  <c r="L56" i="1" s="1"/>
  <c r="M56" i="1" s="1"/>
  <c r="N56" i="1" s="1"/>
  <c r="O56" i="1" s="1"/>
  <c r="K336" i="1"/>
  <c r="L336" i="1" s="1"/>
  <c r="M336" i="1" s="1"/>
  <c r="N336" i="1" s="1"/>
  <c r="O336" i="1" s="1"/>
  <c r="K55" i="1"/>
  <c r="L55" i="1" s="1"/>
  <c r="M55" i="1" s="1"/>
  <c r="N55" i="1" s="1"/>
  <c r="O55" i="1" s="1"/>
  <c r="K182" i="1"/>
  <c r="L182" i="1" s="1"/>
  <c r="M182" i="1" s="1"/>
  <c r="N182" i="1" s="1"/>
  <c r="O182" i="1" s="1"/>
  <c r="K274" i="1"/>
  <c r="L274" i="1" s="1"/>
  <c r="M274" i="1" s="1"/>
  <c r="N274" i="1" s="1"/>
  <c r="O274" i="1" s="1"/>
  <c r="K356" i="1"/>
  <c r="L356" i="1" s="1"/>
  <c r="M356" i="1" s="1"/>
  <c r="N356" i="1" s="1"/>
  <c r="O356" i="1" s="1"/>
  <c r="K152" i="1"/>
  <c r="L152" i="1" s="1"/>
  <c r="M152" i="1" s="1"/>
  <c r="N152" i="1" s="1"/>
  <c r="O152" i="1" s="1"/>
  <c r="K68" i="1"/>
  <c r="L68" i="1" s="1"/>
  <c r="M68" i="1" s="1"/>
  <c r="N68" i="1" s="1"/>
  <c r="O68" i="1" s="1"/>
  <c r="K191" i="1"/>
  <c r="L191" i="1" s="1"/>
  <c r="M191" i="1" s="1"/>
  <c r="N191" i="1" s="1"/>
  <c r="O191" i="1" s="1"/>
  <c r="K51" i="1"/>
  <c r="L51" i="1" s="1"/>
  <c r="M51" i="1" s="1"/>
  <c r="N51" i="1" s="1"/>
  <c r="O51" i="1" s="1"/>
  <c r="K177" i="1"/>
  <c r="L177" i="1" s="1"/>
  <c r="M177" i="1" s="1"/>
  <c r="N177" i="1" s="1"/>
  <c r="O177" i="1" s="1"/>
  <c r="K80" i="1"/>
  <c r="L80" i="1" s="1"/>
  <c r="M80" i="1" s="1"/>
  <c r="N80" i="1" s="1"/>
  <c r="O80" i="1" s="1"/>
  <c r="K321" i="1"/>
  <c r="L321" i="1" s="1"/>
  <c r="M321" i="1" s="1"/>
  <c r="N321" i="1" s="1"/>
  <c r="O321" i="1" s="1"/>
  <c r="K167" i="1"/>
  <c r="L167" i="1" s="1"/>
  <c r="M167" i="1" s="1"/>
  <c r="N167" i="1" s="1"/>
  <c r="O167" i="1" s="1"/>
  <c r="K135" i="1"/>
  <c r="L135" i="1" s="1"/>
  <c r="M135" i="1" s="1"/>
  <c r="N135" i="1" s="1"/>
  <c r="O135" i="1" s="1"/>
  <c r="K279" i="1"/>
  <c r="L279" i="1" s="1"/>
  <c r="M279" i="1" s="1"/>
  <c r="N279" i="1" s="1"/>
  <c r="O279" i="1" s="1"/>
  <c r="K102" i="1"/>
  <c r="L102" i="1" s="1"/>
  <c r="M102" i="1" s="1"/>
  <c r="N102" i="1" s="1"/>
  <c r="O102" i="1" s="1"/>
  <c r="K43" i="1"/>
  <c r="L43" i="1" s="1"/>
  <c r="M43" i="1" s="1"/>
  <c r="N43" i="1" s="1"/>
  <c r="O43" i="1" s="1"/>
  <c r="K292" i="1"/>
  <c r="L292" i="1" s="1"/>
  <c r="M292" i="1" s="1"/>
  <c r="N292" i="1" s="1"/>
  <c r="O292" i="1" s="1"/>
  <c r="K360" i="1"/>
  <c r="L360" i="1" s="1"/>
  <c r="M360" i="1" s="1"/>
  <c r="N360" i="1" s="1"/>
  <c r="O360" i="1" s="1"/>
  <c r="K362" i="1"/>
  <c r="L362" i="1" s="1"/>
  <c r="M362" i="1" s="1"/>
  <c r="N362" i="1" s="1"/>
  <c r="O362" i="1" s="1"/>
  <c r="K14" i="1"/>
  <c r="L14" i="1" s="1"/>
  <c r="M14" i="1" s="1"/>
  <c r="N14" i="1" s="1"/>
  <c r="O14" i="1" s="1"/>
  <c r="K230" i="1"/>
  <c r="L230" i="1" s="1"/>
  <c r="M230" i="1" s="1"/>
  <c r="N230" i="1" s="1"/>
  <c r="O230" i="1" s="1"/>
  <c r="K26" i="1"/>
  <c r="L26" i="1" s="1"/>
  <c r="M26" i="1" s="1"/>
  <c r="N26" i="1" s="1"/>
  <c r="O26" i="1" s="1"/>
  <c r="K25" i="1"/>
  <c r="L25" i="1" s="1"/>
  <c r="M25" i="1" s="1"/>
  <c r="N25" i="1" s="1"/>
  <c r="O25" i="1" s="1"/>
  <c r="K175" i="1"/>
  <c r="L175" i="1" s="1"/>
  <c r="M175" i="1" s="1"/>
  <c r="N175" i="1" s="1"/>
  <c r="O175" i="1" s="1"/>
  <c r="K318" i="1"/>
  <c r="L318" i="1" s="1"/>
  <c r="M318" i="1" s="1"/>
  <c r="N318" i="1" s="1"/>
  <c r="O318" i="1" s="1"/>
  <c r="K273" i="1"/>
  <c r="L273" i="1" s="1"/>
  <c r="M273" i="1" s="1"/>
  <c r="N273" i="1" s="1"/>
  <c r="O273" i="1" s="1"/>
  <c r="K153" i="1"/>
  <c r="L153" i="1" s="1"/>
  <c r="M153" i="1" s="1"/>
  <c r="N153" i="1" s="1"/>
  <c r="O153" i="1" s="1"/>
  <c r="K298" i="1"/>
  <c r="L298" i="1" s="1"/>
  <c r="M298" i="1" s="1"/>
  <c r="N298" i="1" s="1"/>
  <c r="O298" i="1" s="1"/>
  <c r="K22" i="1"/>
  <c r="L22" i="1" s="1"/>
  <c r="M22" i="1" s="1"/>
  <c r="N22" i="1" s="1"/>
  <c r="O22" i="1" s="1"/>
  <c r="K27" i="1"/>
  <c r="L27" i="1" s="1"/>
  <c r="M27" i="1" s="1"/>
  <c r="N27" i="1" s="1"/>
  <c r="O27" i="1" s="1"/>
  <c r="K206" i="1"/>
  <c r="L206" i="1" s="1"/>
  <c r="M206" i="1" s="1"/>
  <c r="N206" i="1" s="1"/>
  <c r="O206" i="1" s="1"/>
  <c r="K242" i="1"/>
  <c r="L242" i="1" s="1"/>
  <c r="M242" i="1" s="1"/>
  <c r="N242" i="1" s="1"/>
  <c r="O242" i="1" s="1"/>
  <c r="K99" i="1"/>
  <c r="L99" i="1" s="1"/>
  <c r="M99" i="1" s="1"/>
  <c r="N99" i="1" s="1"/>
  <c r="O99" i="1" s="1"/>
  <c r="K241" i="1"/>
  <c r="L241" i="1" s="1"/>
  <c r="M241" i="1" s="1"/>
  <c r="N241" i="1" s="1"/>
  <c r="O241" i="1" s="1"/>
  <c r="K220" i="1"/>
  <c r="L220" i="1" s="1"/>
  <c r="M220" i="1" s="1"/>
  <c r="N220" i="1" s="1"/>
  <c r="O220" i="1" s="1"/>
  <c r="K46" i="1"/>
  <c r="L46" i="1" s="1"/>
  <c r="M46" i="1" s="1"/>
  <c r="N46" i="1" s="1"/>
  <c r="O46" i="1" s="1"/>
  <c r="K247" i="1"/>
  <c r="L247" i="1" s="1"/>
  <c r="M247" i="1" s="1"/>
  <c r="N247" i="1" s="1"/>
  <c r="O247" i="1" s="1"/>
  <c r="K134" i="1"/>
  <c r="L134" i="1" s="1"/>
  <c r="M134" i="1" s="1"/>
  <c r="N134" i="1" s="1"/>
  <c r="O134" i="1" s="1"/>
  <c r="K13" i="1"/>
  <c r="L13" i="1" s="1"/>
  <c r="M13" i="1" s="1"/>
  <c r="N13" i="1" s="1"/>
  <c r="O13" i="1" s="1"/>
  <c r="K159" i="1"/>
  <c r="L159" i="1" s="1"/>
  <c r="M159" i="1" s="1"/>
  <c r="N159" i="1" s="1"/>
  <c r="O159" i="1" s="1"/>
  <c r="K17" i="1"/>
  <c r="L17" i="1" s="1"/>
  <c r="M17" i="1" s="1"/>
  <c r="N17" i="1" s="1"/>
  <c r="O17" i="1" s="1"/>
  <c r="K115" i="1"/>
  <c r="L115" i="1" s="1"/>
  <c r="M115" i="1" s="1"/>
  <c r="N115" i="1" s="1"/>
  <c r="O115" i="1" s="1"/>
  <c r="K158" i="1"/>
  <c r="L158" i="1" s="1"/>
  <c r="M158" i="1" s="1"/>
  <c r="N158" i="1" s="1"/>
  <c r="O158" i="1" s="1"/>
  <c r="K128" i="1"/>
  <c r="L128" i="1" s="1"/>
  <c r="M128" i="1" s="1"/>
  <c r="N128" i="1" s="1"/>
  <c r="O128" i="1" s="1"/>
  <c r="K249" i="1"/>
  <c r="L249" i="1" s="1"/>
  <c r="M249" i="1" s="1"/>
  <c r="N249" i="1" s="1"/>
  <c r="O249" i="1" s="1"/>
  <c r="K327" i="1"/>
  <c r="L327" i="1" s="1"/>
  <c r="M327" i="1" s="1"/>
  <c r="N327" i="1" s="1"/>
  <c r="O327" i="1" s="1"/>
  <c r="K84" i="1"/>
  <c r="L84" i="1" s="1"/>
  <c r="M84" i="1" s="1"/>
  <c r="N84" i="1" s="1"/>
  <c r="O84" i="1" s="1"/>
  <c r="K139" i="1"/>
  <c r="L139" i="1" s="1"/>
  <c r="M139" i="1" s="1"/>
  <c r="N139" i="1" s="1"/>
  <c r="O139" i="1" s="1"/>
  <c r="K161" i="1"/>
  <c r="L161" i="1" s="1"/>
  <c r="M161" i="1" s="1"/>
  <c r="N161" i="1" s="1"/>
  <c r="O161" i="1" s="1"/>
  <c r="K217" i="1"/>
  <c r="L217" i="1" s="1"/>
  <c r="M217" i="1" s="1"/>
  <c r="N217" i="1" s="1"/>
  <c r="O217" i="1" s="1"/>
  <c r="K281" i="1"/>
  <c r="L281" i="1" s="1"/>
  <c r="M281" i="1" s="1"/>
  <c r="N281" i="1" s="1"/>
  <c r="O281" i="1" s="1"/>
  <c r="K32" i="1"/>
  <c r="L32" i="1" s="1"/>
  <c r="M32" i="1" s="1"/>
  <c r="N32" i="1" s="1"/>
  <c r="O32" i="1" s="1"/>
  <c r="K339" i="1"/>
  <c r="L339" i="1" s="1"/>
  <c r="M339" i="1" s="1"/>
  <c r="N339" i="1" s="1"/>
  <c r="O339" i="1" s="1"/>
  <c r="K112" i="1"/>
  <c r="L112" i="1" s="1"/>
  <c r="M112" i="1" s="1"/>
  <c r="N112" i="1" s="1"/>
  <c r="O112" i="1" s="1"/>
  <c r="K196" i="1"/>
  <c r="L196" i="1" s="1"/>
  <c r="M196" i="1" s="1"/>
  <c r="N196" i="1" s="1"/>
  <c r="O196" i="1" s="1"/>
  <c r="K269" i="1"/>
  <c r="L269" i="1" s="1"/>
  <c r="M269" i="1" s="1"/>
  <c r="N269" i="1" s="1"/>
  <c r="O269" i="1" s="1"/>
  <c r="K258" i="1"/>
  <c r="L258" i="1" s="1"/>
  <c r="M258" i="1" s="1"/>
  <c r="N258" i="1" s="1"/>
  <c r="O258" i="1" s="1"/>
  <c r="K261" i="1"/>
  <c r="L261" i="1" s="1"/>
  <c r="M261" i="1" s="1"/>
  <c r="N261" i="1" s="1"/>
  <c r="O261" i="1" s="1"/>
  <c r="K246" i="1"/>
  <c r="L246" i="1" s="1"/>
  <c r="M246" i="1" s="1"/>
  <c r="N246" i="1" s="1"/>
  <c r="O246" i="1" s="1"/>
  <c r="K92" i="1"/>
  <c r="L92" i="1" s="1"/>
  <c r="M92" i="1" s="1"/>
  <c r="N92" i="1" s="1"/>
  <c r="O92" i="1" s="1"/>
  <c r="K39" i="1"/>
  <c r="L39" i="1" s="1"/>
  <c r="M39" i="1" s="1"/>
  <c r="N39" i="1" s="1"/>
  <c r="O39" i="1" s="1"/>
  <c r="K352" i="1"/>
  <c r="L352" i="1" s="1"/>
  <c r="M352" i="1" s="1"/>
  <c r="N352" i="1" s="1"/>
  <c r="O352" i="1" s="1"/>
  <c r="K129" i="1"/>
  <c r="L129" i="1" s="1"/>
  <c r="M129" i="1" s="1"/>
  <c r="N129" i="1" s="1"/>
  <c r="O129" i="1" s="1"/>
  <c r="K295" i="1"/>
  <c r="L295" i="1" s="1"/>
  <c r="M295" i="1" s="1"/>
  <c r="N295" i="1" s="1"/>
  <c r="O295" i="1" s="1"/>
  <c r="K282" i="1"/>
  <c r="L282" i="1" s="1"/>
  <c r="M282" i="1" s="1"/>
  <c r="N282" i="1" s="1"/>
  <c r="O282" i="1" s="1"/>
  <c r="K179" i="1"/>
  <c r="L179" i="1" s="1"/>
  <c r="M179" i="1" s="1"/>
  <c r="N179" i="1" s="1"/>
  <c r="O179" i="1" s="1"/>
  <c r="K236" i="1"/>
  <c r="L236" i="1" s="1"/>
  <c r="M236" i="1" s="1"/>
  <c r="N236" i="1" s="1"/>
  <c r="O236" i="1" s="1"/>
  <c r="K347" i="1"/>
  <c r="L347" i="1" s="1"/>
  <c r="M347" i="1" s="1"/>
  <c r="N347" i="1" s="1"/>
  <c r="O347" i="1" s="1"/>
  <c r="K237" i="1"/>
  <c r="L237" i="1" s="1"/>
  <c r="M237" i="1" s="1"/>
  <c r="N237" i="1" s="1"/>
  <c r="O237" i="1" s="1"/>
  <c r="K86" i="1"/>
  <c r="L86" i="1" s="1"/>
  <c r="M86" i="1" s="1"/>
  <c r="N86" i="1" s="1"/>
  <c r="O86" i="1" s="1"/>
  <c r="K76" i="1"/>
  <c r="L76" i="1" s="1"/>
  <c r="M76" i="1" s="1"/>
  <c r="N76" i="1" s="1"/>
  <c r="O76" i="1" s="1"/>
  <c r="K350" i="1"/>
  <c r="L350" i="1" s="1"/>
  <c r="M350" i="1" s="1"/>
  <c r="N350" i="1" s="1"/>
  <c r="O350" i="1" s="1"/>
  <c r="K143" i="1"/>
  <c r="L143" i="1" s="1"/>
  <c r="M143" i="1" s="1"/>
  <c r="N143" i="1" s="1"/>
  <c r="O143" i="1" s="1"/>
  <c r="K127" i="1"/>
  <c r="L127" i="1" s="1"/>
  <c r="M127" i="1" s="1"/>
  <c r="N127" i="1" s="1"/>
  <c r="O127" i="1" s="1"/>
  <c r="K178" i="1"/>
  <c r="L178" i="1" s="1"/>
  <c r="M178" i="1" s="1"/>
  <c r="N178" i="1" s="1"/>
  <c r="O178" i="1" s="1"/>
  <c r="K120" i="1"/>
  <c r="L120" i="1" s="1"/>
  <c r="M120" i="1" s="1"/>
  <c r="N120" i="1" s="1"/>
  <c r="O120" i="1" s="1"/>
  <c r="K263" i="1"/>
  <c r="L263" i="1" s="1"/>
  <c r="M263" i="1" s="1"/>
  <c r="N263" i="1" s="1"/>
  <c r="O263" i="1" s="1"/>
  <c r="K312" i="1"/>
  <c r="L312" i="1" s="1"/>
  <c r="M312" i="1" s="1"/>
  <c r="N312" i="1" s="1"/>
  <c r="O312" i="1" s="1"/>
  <c r="K342" i="1"/>
  <c r="L342" i="1" s="1"/>
  <c r="M342" i="1" s="1"/>
  <c r="N342" i="1" s="1"/>
  <c r="O342" i="1" s="1"/>
  <c r="K268" i="1"/>
  <c r="L268" i="1" s="1"/>
  <c r="M268" i="1" s="1"/>
  <c r="N268" i="1" s="1"/>
  <c r="O268" i="1" s="1"/>
  <c r="K278" i="1"/>
  <c r="L278" i="1" s="1"/>
  <c r="M278" i="1" s="1"/>
  <c r="N278" i="1" s="1"/>
  <c r="O278" i="1" s="1"/>
  <c r="K154" i="1"/>
  <c r="L154" i="1" s="1"/>
  <c r="M154" i="1" s="1"/>
  <c r="N154" i="1" s="1"/>
  <c r="O154" i="1" s="1"/>
  <c r="K77" i="1"/>
  <c r="L77" i="1" s="1"/>
  <c r="M77" i="1" s="1"/>
  <c r="N77" i="1" s="1"/>
  <c r="O77" i="1" s="1"/>
  <c r="K272" i="1"/>
  <c r="L272" i="1" s="1"/>
  <c r="M272" i="1" s="1"/>
  <c r="N272" i="1" s="1"/>
  <c r="O272" i="1" s="1"/>
  <c r="K200" i="1"/>
  <c r="L200" i="1" s="1"/>
  <c r="M200" i="1" s="1"/>
  <c r="N200" i="1" s="1"/>
  <c r="O200" i="1" s="1"/>
  <c r="K61" i="1"/>
  <c r="L61" i="1" s="1"/>
  <c r="M61" i="1" s="1"/>
  <c r="N61" i="1" s="1"/>
  <c r="O61" i="1" s="1"/>
  <c r="K87" i="1"/>
  <c r="L87" i="1" s="1"/>
  <c r="M87" i="1" s="1"/>
  <c r="N87" i="1" s="1"/>
  <c r="O87" i="1" s="1"/>
  <c r="K122" i="1"/>
  <c r="L122" i="1" s="1"/>
  <c r="M122" i="1" s="1"/>
  <c r="N122" i="1" s="1"/>
  <c r="O122" i="1" s="1"/>
  <c r="K334" i="1"/>
  <c r="L334" i="1" s="1"/>
  <c r="M334" i="1" s="1"/>
  <c r="N334" i="1" s="1"/>
  <c r="O334" i="1" s="1"/>
  <c r="K245" i="1"/>
  <c r="L245" i="1" s="1"/>
  <c r="M245" i="1" s="1"/>
  <c r="N245" i="1" s="1"/>
  <c r="O245" i="1" s="1"/>
  <c r="K208" i="1"/>
  <c r="L208" i="1" s="1"/>
  <c r="M208" i="1" s="1"/>
  <c r="N208" i="1" s="1"/>
  <c r="O208" i="1" s="1"/>
  <c r="K207" i="1"/>
  <c r="L207" i="1" s="1"/>
  <c r="M207" i="1" s="1"/>
  <c r="N207" i="1" s="1"/>
  <c r="O207" i="1" s="1"/>
  <c r="K280" i="1"/>
  <c r="L280" i="1" s="1"/>
  <c r="M280" i="1" s="1"/>
  <c r="N280" i="1" s="1"/>
  <c r="O280" i="1" s="1"/>
  <c r="K133" i="1"/>
  <c r="L133" i="1" s="1"/>
  <c r="M133" i="1" s="1"/>
  <c r="N133" i="1" s="1"/>
  <c r="O133" i="1" s="1"/>
  <c r="K172" i="1"/>
  <c r="L172" i="1" s="1"/>
  <c r="M172" i="1" s="1"/>
  <c r="N172" i="1" s="1"/>
  <c r="O172" i="1" s="1"/>
  <c r="K119" i="1"/>
  <c r="L119" i="1" s="1"/>
  <c r="M119" i="1" s="1"/>
  <c r="N119" i="1" s="1"/>
  <c r="O119" i="1" s="1"/>
  <c r="K91" i="1"/>
  <c r="L91" i="1" s="1"/>
  <c r="M91" i="1" s="1"/>
  <c r="N91" i="1" s="1"/>
  <c r="O91" i="1" s="1"/>
  <c r="K358" i="1"/>
  <c r="L358" i="1" s="1"/>
  <c r="M358" i="1" s="1"/>
  <c r="N358" i="1" s="1"/>
  <c r="O358" i="1" s="1"/>
  <c r="K329" i="1"/>
  <c r="L329" i="1" s="1"/>
  <c r="M329" i="1" s="1"/>
  <c r="N329" i="1" s="1"/>
  <c r="O329" i="1" s="1"/>
  <c r="K95" i="1"/>
  <c r="L95" i="1" s="1"/>
  <c r="M95" i="1" s="1"/>
  <c r="N95" i="1" s="1"/>
  <c r="O95" i="1" s="1"/>
  <c r="K195" i="1"/>
  <c r="L195" i="1" s="1"/>
  <c r="M195" i="1" s="1"/>
  <c r="N195" i="1" s="1"/>
  <c r="O195" i="1" s="1"/>
  <c r="K354" i="1"/>
  <c r="L354" i="1" s="1"/>
  <c r="M354" i="1" s="1"/>
  <c r="N354" i="1" s="1"/>
  <c r="O354" i="1" s="1"/>
  <c r="K192" i="1"/>
  <c r="L192" i="1" s="1"/>
  <c r="M192" i="1" s="1"/>
  <c r="N192" i="1" s="1"/>
  <c r="O192" i="1" s="1"/>
  <c r="K60" i="1"/>
  <c r="L60" i="1" s="1"/>
  <c r="M60" i="1" s="1"/>
  <c r="N60" i="1" s="1"/>
  <c r="O60" i="1" s="1"/>
  <c r="K141" i="1"/>
  <c r="L141" i="1" s="1"/>
  <c r="M141" i="1" s="1"/>
  <c r="N141" i="1" s="1"/>
  <c r="O141" i="1" s="1"/>
  <c r="K100" i="1"/>
  <c r="L100" i="1" s="1"/>
  <c r="M100" i="1" s="1"/>
  <c r="N100" i="1" s="1"/>
  <c r="O100" i="1" s="1"/>
  <c r="K187" i="1"/>
  <c r="L187" i="1" s="1"/>
  <c r="M187" i="1" s="1"/>
  <c r="N187" i="1" s="1"/>
  <c r="O187" i="1" s="1"/>
  <c r="K28" i="1"/>
  <c r="L28" i="1" s="1"/>
  <c r="M28" i="1" s="1"/>
  <c r="N28" i="1" s="1"/>
  <c r="O28" i="1" s="1"/>
  <c r="K64" i="1"/>
  <c r="L64" i="1" s="1"/>
  <c r="M64" i="1" s="1"/>
  <c r="N64" i="1" s="1"/>
  <c r="O64" i="1" s="1"/>
  <c r="K266" i="1"/>
  <c r="L266" i="1" s="1"/>
  <c r="M266" i="1" s="1"/>
  <c r="N266" i="1" s="1"/>
  <c r="O266" i="1" s="1"/>
  <c r="K264" i="1"/>
  <c r="L264" i="1" s="1"/>
  <c r="M264" i="1" s="1"/>
  <c r="N264" i="1" s="1"/>
  <c r="O264" i="1" s="1"/>
  <c r="K343" i="1"/>
  <c r="L343" i="1" s="1"/>
  <c r="M343" i="1" s="1"/>
  <c r="N343" i="1" s="1"/>
  <c r="O343" i="1" s="1"/>
  <c r="K317" i="1"/>
  <c r="L317" i="1" s="1"/>
  <c r="M317" i="1" s="1"/>
  <c r="N317" i="1" s="1"/>
  <c r="O317" i="1" s="1"/>
  <c r="K149" i="1"/>
  <c r="L149" i="1" s="1"/>
  <c r="M149" i="1" s="1"/>
  <c r="N149" i="1" s="1"/>
  <c r="O149" i="1" s="1"/>
  <c r="K344" i="1"/>
  <c r="L344" i="1" s="1"/>
  <c r="M344" i="1" s="1"/>
  <c r="N344" i="1" s="1"/>
  <c r="O344" i="1" s="1"/>
  <c r="K314" i="1"/>
  <c r="L314" i="1" s="1"/>
  <c r="M314" i="1" s="1"/>
  <c r="N314" i="1" s="1"/>
  <c r="O314" i="1" s="1"/>
  <c r="K232" i="1"/>
  <c r="L232" i="1" s="1"/>
  <c r="M232" i="1" s="1"/>
  <c r="N232" i="1" s="1"/>
  <c r="O232" i="1" s="1"/>
  <c r="K62" i="1"/>
  <c r="L62" i="1" s="1"/>
  <c r="M62" i="1" s="1"/>
  <c r="N62" i="1" s="1"/>
  <c r="O62" i="1" s="1"/>
  <c r="K75" i="1"/>
  <c r="L75" i="1" s="1"/>
  <c r="M75" i="1" s="1"/>
  <c r="N75" i="1" s="1"/>
  <c r="O75" i="1" s="1"/>
  <c r="K41" i="1"/>
  <c r="L41" i="1" s="1"/>
  <c r="M41" i="1" s="1"/>
  <c r="N41" i="1" s="1"/>
  <c r="O41" i="1" s="1"/>
  <c r="K54" i="1"/>
  <c r="L54" i="1" s="1"/>
  <c r="M54" i="1" s="1"/>
  <c r="N54" i="1" s="1"/>
  <c r="O54" i="1" s="1"/>
  <c r="K315" i="1"/>
  <c r="L315" i="1" s="1"/>
  <c r="M315" i="1" s="1"/>
  <c r="N315" i="1" s="1"/>
  <c r="O315" i="1" s="1"/>
  <c r="K255" i="1"/>
  <c r="L255" i="1" s="1"/>
  <c r="M255" i="1" s="1"/>
  <c r="N255" i="1" s="1"/>
  <c r="O255" i="1" s="1"/>
  <c r="K180" i="1"/>
  <c r="L180" i="1" s="1"/>
  <c r="M180" i="1" s="1"/>
  <c r="N180" i="1" s="1"/>
  <c r="O180" i="1" s="1"/>
  <c r="K296" i="1"/>
  <c r="L296" i="1" s="1"/>
  <c r="M296" i="1" s="1"/>
  <c r="N296" i="1" s="1"/>
  <c r="O296" i="1" s="1"/>
  <c r="K101" i="1"/>
  <c r="L101" i="1" s="1"/>
  <c r="M101" i="1" s="1"/>
  <c r="N101" i="1" s="1"/>
  <c r="O101" i="1" s="1"/>
  <c r="K29" i="1"/>
  <c r="L29" i="1" s="1"/>
  <c r="M29" i="1" s="1"/>
  <c r="N29" i="1" s="1"/>
  <c r="O29" i="1" s="1"/>
  <c r="K234" i="1"/>
  <c r="L234" i="1" s="1"/>
  <c r="M234" i="1" s="1"/>
  <c r="N234" i="1" s="1"/>
  <c r="O234" i="1" s="1"/>
  <c r="K146" i="1"/>
  <c r="L146" i="1" s="1"/>
  <c r="M146" i="1" s="1"/>
  <c r="N146" i="1" s="1"/>
  <c r="O146" i="1" s="1"/>
  <c r="K109" i="1"/>
  <c r="L109" i="1" s="1"/>
  <c r="M109" i="1" s="1"/>
  <c r="N109" i="1" s="1"/>
  <c r="O109" i="1" s="1"/>
  <c r="K311" i="1"/>
  <c r="L311" i="1" s="1"/>
  <c r="M311" i="1" s="1"/>
  <c r="N311" i="1" s="1"/>
  <c r="O311" i="1" s="1"/>
  <c r="K131" i="1"/>
  <c r="L131" i="1" s="1"/>
  <c r="M131" i="1" s="1"/>
  <c r="N131" i="1" s="1"/>
  <c r="O131" i="1" s="1"/>
  <c r="K260" i="1"/>
  <c r="L260" i="1" s="1"/>
  <c r="M260" i="1" s="1"/>
  <c r="N260" i="1" s="1"/>
  <c r="O260" i="1" s="1"/>
  <c r="K340" i="1"/>
  <c r="L340" i="1" s="1"/>
  <c r="M340" i="1" s="1"/>
  <c r="N340" i="1" s="1"/>
  <c r="O340" i="1" s="1"/>
  <c r="K125" i="1"/>
  <c r="L125" i="1" s="1"/>
  <c r="M125" i="1" s="1"/>
  <c r="N125" i="1" s="1"/>
  <c r="O125" i="1" s="1"/>
  <c r="K116" i="1"/>
  <c r="L116" i="1" s="1"/>
  <c r="M116" i="1" s="1"/>
  <c r="N116" i="1" s="1"/>
  <c r="O116" i="1" s="1"/>
  <c r="K165" i="1"/>
  <c r="L165" i="1" s="1"/>
  <c r="M165" i="1" s="1"/>
  <c r="N165" i="1" s="1"/>
  <c r="O165" i="1" s="1"/>
  <c r="K310" i="1"/>
  <c r="L310" i="1" s="1"/>
  <c r="M310" i="1" s="1"/>
  <c r="N310" i="1" s="1"/>
  <c r="O310" i="1" s="1"/>
  <c r="K57" i="1"/>
  <c r="L57" i="1" s="1"/>
  <c r="M57" i="1" s="1"/>
  <c r="N57" i="1" s="1"/>
  <c r="O57" i="1" s="1"/>
  <c r="K97" i="1"/>
  <c r="L97" i="1" s="1"/>
  <c r="M97" i="1" s="1"/>
  <c r="N97" i="1" s="1"/>
  <c r="O97" i="1" s="1"/>
  <c r="K31" i="1"/>
  <c r="L31" i="1" s="1"/>
  <c r="M31" i="1" s="1"/>
  <c r="N31" i="1" s="1"/>
  <c r="O31" i="1" s="1"/>
  <c r="K197" i="1"/>
  <c r="L197" i="1" s="1"/>
  <c r="M197" i="1" s="1"/>
  <c r="N197" i="1" s="1"/>
  <c r="O197" i="1" s="1"/>
  <c r="K330" i="1"/>
  <c r="L330" i="1" s="1"/>
  <c r="M330" i="1" s="1"/>
  <c r="N330" i="1" s="1"/>
  <c r="O330" i="1" s="1"/>
  <c r="K229" i="1"/>
  <c r="L229" i="1" s="1"/>
  <c r="M229" i="1" s="1"/>
  <c r="N229" i="1" s="1"/>
  <c r="O229" i="1" s="1"/>
  <c r="K213" i="1"/>
  <c r="L213" i="1" s="1"/>
  <c r="M213" i="1" s="1"/>
  <c r="N213" i="1" s="1"/>
  <c r="O213" i="1" s="1"/>
  <c r="K297" i="1"/>
  <c r="L297" i="1" s="1"/>
  <c r="M297" i="1" s="1"/>
  <c r="N297" i="1" s="1"/>
  <c r="O297" i="1" s="1"/>
  <c r="K259" i="1"/>
  <c r="L259" i="1" s="1"/>
  <c r="M259" i="1" s="1"/>
  <c r="N259" i="1" s="1"/>
  <c r="O259" i="1" s="1"/>
  <c r="K304" i="1"/>
  <c r="L304" i="1" s="1"/>
  <c r="M304" i="1" s="1"/>
  <c r="N304" i="1" s="1"/>
  <c r="O304" i="1" s="1"/>
  <c r="K150" i="1"/>
  <c r="L150" i="1" s="1"/>
  <c r="M150" i="1" s="1"/>
  <c r="N150" i="1" s="1"/>
  <c r="O150" i="1" s="1"/>
  <c r="K357" i="1"/>
  <c r="L357" i="1" s="1"/>
  <c r="M357" i="1" s="1"/>
  <c r="N357" i="1" s="1"/>
  <c r="O357" i="1" s="1"/>
  <c r="K214" i="1"/>
  <c r="L214" i="1" s="1"/>
  <c r="M214" i="1" s="1"/>
  <c r="N214" i="1" s="1"/>
  <c r="O214" i="1" s="1"/>
  <c r="K188" i="1"/>
  <c r="L188" i="1" s="1"/>
  <c r="M188" i="1" s="1"/>
  <c r="N188" i="1" s="1"/>
  <c r="O188" i="1" s="1"/>
  <c r="K90" i="1"/>
  <c r="L90" i="1" s="1"/>
  <c r="M90" i="1" s="1"/>
  <c r="N90" i="1" s="1"/>
  <c r="O90" i="1" s="1"/>
  <c r="K30" i="1"/>
  <c r="L30" i="1" s="1"/>
  <c r="M30" i="1" s="1"/>
  <c r="N30" i="1" s="1"/>
  <c r="O30" i="1" s="1"/>
  <c r="K283" i="1"/>
  <c r="L283" i="1" s="1"/>
  <c r="M283" i="1" s="1"/>
  <c r="N283" i="1" s="1"/>
  <c r="O283" i="1" s="1"/>
  <c r="K271" i="1"/>
  <c r="L271" i="1" s="1"/>
  <c r="M271" i="1" s="1"/>
  <c r="N271" i="1" s="1"/>
  <c r="O271" i="1" s="1"/>
  <c r="K147" i="1"/>
  <c r="L147" i="1" s="1"/>
  <c r="M147" i="1" s="1"/>
  <c r="N147" i="1" s="1"/>
  <c r="O147" i="1" s="1"/>
  <c r="K267" i="1"/>
  <c r="L267" i="1" s="1"/>
  <c r="M267" i="1" s="1"/>
  <c r="N267" i="1" s="1"/>
  <c r="O267" i="1" s="1"/>
  <c r="K45" i="1"/>
  <c r="L45" i="1" s="1"/>
  <c r="M45" i="1" s="1"/>
  <c r="N45" i="1" s="1"/>
  <c r="O45" i="1" s="1"/>
  <c r="K107" i="1"/>
  <c r="L107" i="1" s="1"/>
  <c r="M107" i="1" s="1"/>
  <c r="N107" i="1" s="1"/>
  <c r="O107" i="1" s="1"/>
  <c r="K73" i="1"/>
  <c r="L73" i="1" s="1"/>
  <c r="M73" i="1" s="1"/>
  <c r="N73" i="1" s="1"/>
  <c r="O73" i="1" s="1"/>
  <c r="K181" i="1"/>
  <c r="L181" i="1" s="1"/>
  <c r="M181" i="1" s="1"/>
  <c r="N181" i="1" s="1"/>
  <c r="O181" i="1" s="1"/>
  <c r="K156" i="1"/>
  <c r="L156" i="1" s="1"/>
  <c r="M156" i="1" s="1"/>
  <c r="N156" i="1" s="1"/>
  <c r="O156" i="1" s="1"/>
  <c r="K144" i="1"/>
  <c r="L144" i="1" s="1"/>
  <c r="M144" i="1" s="1"/>
  <c r="N144" i="1" s="1"/>
  <c r="O144" i="1" s="1"/>
  <c r="K233" i="1"/>
  <c r="L233" i="1" s="1"/>
  <c r="M233" i="1" s="1"/>
  <c r="N233" i="1" s="1"/>
  <c r="O233" i="1" s="1"/>
  <c r="K291" i="1"/>
  <c r="L291" i="1" s="1"/>
  <c r="M291" i="1" s="1"/>
  <c r="N291" i="1" s="1"/>
  <c r="O291" i="1" s="1"/>
  <c r="K184" i="1"/>
  <c r="L184" i="1" s="1"/>
  <c r="M184" i="1" s="1"/>
  <c r="N184" i="1" s="1"/>
  <c r="O184" i="1" s="1"/>
  <c r="K130" i="1"/>
  <c r="L130" i="1" s="1"/>
  <c r="M130" i="1" s="1"/>
  <c r="N130" i="1" s="1"/>
  <c r="O130" i="1" s="1"/>
  <c r="K79" i="1"/>
  <c r="L79" i="1" s="1"/>
  <c r="M79" i="1" s="1"/>
  <c r="N79" i="1" s="1"/>
  <c r="O79" i="1" s="1"/>
  <c r="K173" i="1"/>
  <c r="L173" i="1" s="1"/>
  <c r="M173" i="1" s="1"/>
  <c r="N173" i="1" s="1"/>
  <c r="O173" i="1" s="1"/>
  <c r="K48" i="1"/>
  <c r="L48" i="1" s="1"/>
  <c r="M48" i="1" s="1"/>
  <c r="N48" i="1" s="1"/>
  <c r="O48" i="1" s="1"/>
  <c r="K34" i="1"/>
  <c r="L34" i="1" s="1"/>
  <c r="M34" i="1" s="1"/>
  <c r="N34" i="1" s="1"/>
  <c r="O34" i="1" s="1"/>
  <c r="K50" i="1"/>
  <c r="L50" i="1" s="1"/>
  <c r="M50" i="1" s="1"/>
  <c r="N50" i="1" s="1"/>
  <c r="O50" i="1" s="1"/>
  <c r="K306" i="1"/>
  <c r="L306" i="1" s="1"/>
  <c r="M306" i="1" s="1"/>
  <c r="N306" i="1" s="1"/>
  <c r="O306" i="1" s="1"/>
  <c r="K275" i="1"/>
  <c r="L275" i="1" s="1"/>
  <c r="M275" i="1" s="1"/>
  <c r="N275" i="1" s="1"/>
  <c r="O275" i="1" s="1"/>
  <c r="K83" i="1"/>
  <c r="L83" i="1" s="1"/>
  <c r="M83" i="1" s="1"/>
  <c r="N83" i="1" s="1"/>
  <c r="O83" i="1" s="1"/>
  <c r="K170" i="1"/>
  <c r="L170" i="1" s="1"/>
  <c r="M170" i="1" s="1"/>
  <c r="N170" i="1" s="1"/>
  <c r="O170" i="1" s="1"/>
  <c r="K235" i="1"/>
  <c r="L235" i="1" s="1"/>
  <c r="M235" i="1" s="1"/>
  <c r="N235" i="1" s="1"/>
  <c r="O235" i="1" s="1"/>
  <c r="K33" i="1"/>
  <c r="L33" i="1" s="1"/>
  <c r="M33" i="1" s="1"/>
  <c r="N33" i="1" s="1"/>
  <c r="O33" i="1" s="1"/>
  <c r="K227" i="1"/>
  <c r="L227" i="1" s="1"/>
  <c r="M227" i="1" s="1"/>
  <c r="N227" i="1" s="1"/>
  <c r="O227" i="1" s="1"/>
  <c r="K219" i="1"/>
  <c r="L219" i="1" s="1"/>
  <c r="M219" i="1" s="1"/>
  <c r="N219" i="1" s="1"/>
  <c r="O219" i="1" s="1"/>
  <c r="K250" i="1"/>
  <c r="L250" i="1" s="1"/>
  <c r="M250" i="1" s="1"/>
  <c r="N250" i="1" s="1"/>
  <c r="O250" i="1" s="1"/>
  <c r="K253" i="1"/>
  <c r="L253" i="1" s="1"/>
  <c r="M253" i="1" s="1"/>
  <c r="N253" i="1" s="1"/>
  <c r="O253" i="1" s="1"/>
  <c r="K140" i="1"/>
  <c r="L140" i="1" s="1"/>
  <c r="M140" i="1" s="1"/>
  <c r="N140" i="1" s="1"/>
  <c r="O140" i="1" s="1"/>
  <c r="K203" i="1"/>
  <c r="L203" i="1" s="1"/>
  <c r="M203" i="1" s="1"/>
  <c r="N203" i="1" s="1"/>
  <c r="O203" i="1" s="1"/>
  <c r="K215" i="1"/>
  <c r="L215" i="1" s="1"/>
  <c r="M215" i="1" s="1"/>
  <c r="N215" i="1" s="1"/>
  <c r="O215" i="1" s="1"/>
  <c r="K114" i="1"/>
  <c r="L114" i="1" s="1"/>
  <c r="M114" i="1" s="1"/>
  <c r="N114" i="1" s="1"/>
  <c r="O114" i="1" s="1"/>
  <c r="K290" i="1"/>
  <c r="L290" i="1" s="1"/>
  <c r="M290" i="1" s="1"/>
  <c r="N290" i="1" s="1"/>
  <c r="O290" i="1" s="1"/>
  <c r="K262" i="1"/>
  <c r="L262" i="1" s="1"/>
  <c r="M262" i="1" s="1"/>
  <c r="N262" i="1" s="1"/>
  <c r="O262" i="1" s="1"/>
  <c r="K194" i="1"/>
  <c r="L194" i="1" s="1"/>
  <c r="M194" i="1" s="1"/>
  <c r="N194" i="1" s="1"/>
  <c r="O194" i="1" s="1"/>
  <c r="C4" i="1"/>
  <c r="K248" i="1"/>
  <c r="L248" i="1" s="1"/>
  <c r="M248" i="1" s="1"/>
  <c r="N248" i="1" s="1"/>
  <c r="O248" i="1" s="1"/>
  <c r="K162" i="1"/>
  <c r="L162" i="1" s="1"/>
  <c r="M162" i="1" s="1"/>
  <c r="N162" i="1" s="1"/>
  <c r="O162" i="1" s="1"/>
  <c r="K106" i="1"/>
  <c r="L106" i="1" s="1"/>
  <c r="M106" i="1" s="1"/>
  <c r="N106" i="1" s="1"/>
  <c r="O106" i="1" s="1"/>
  <c r="K331" i="1"/>
  <c r="L331" i="1" s="1"/>
  <c r="M331" i="1" s="1"/>
  <c r="N331" i="1" s="1"/>
  <c r="O331" i="1" s="1"/>
  <c r="K205" i="1"/>
  <c r="L205" i="1" s="1"/>
  <c r="M205" i="1" s="1"/>
  <c r="N205" i="1" s="1"/>
  <c r="O205" i="1" s="1"/>
  <c r="K160" i="1"/>
  <c r="L160" i="1" s="1"/>
  <c r="M160" i="1" s="1"/>
  <c r="N160" i="1" s="1"/>
  <c r="O160" i="1" s="1"/>
  <c r="K110" i="1"/>
  <c r="L110" i="1" s="1"/>
  <c r="M110" i="1" s="1"/>
  <c r="N110" i="1" s="1"/>
  <c r="O110" i="1" s="1"/>
  <c r="K265" i="1"/>
  <c r="L265" i="1" s="1"/>
  <c r="M265" i="1" s="1"/>
  <c r="N265" i="1" s="1"/>
  <c r="O265" i="1" s="1"/>
  <c r="K117" i="1"/>
  <c r="L117" i="1" s="1"/>
  <c r="M117" i="1" s="1"/>
  <c r="N117" i="1" s="1"/>
  <c r="O117" i="1" s="1"/>
  <c r="K72" i="1"/>
  <c r="L72" i="1" s="1"/>
  <c r="M72" i="1" s="1"/>
  <c r="N72" i="1" s="1"/>
  <c r="O72" i="1" s="1"/>
  <c r="K284" i="1"/>
  <c r="L284" i="1" s="1"/>
  <c r="M284" i="1" s="1"/>
  <c r="N284" i="1" s="1"/>
  <c r="O284" i="1" s="1"/>
  <c r="K47" i="1"/>
  <c r="L47" i="1" s="1"/>
  <c r="M47" i="1" s="1"/>
  <c r="N47" i="1" s="1"/>
  <c r="O47" i="1" s="1"/>
  <c r="K309" i="1"/>
  <c r="L309" i="1" s="1"/>
  <c r="M309" i="1" s="1"/>
  <c r="N309" i="1" s="1"/>
  <c r="O309" i="1" s="1"/>
  <c r="K168" i="1"/>
  <c r="L168" i="1" s="1"/>
  <c r="M168" i="1" s="1"/>
  <c r="N168" i="1" s="1"/>
  <c r="O168" i="1" s="1"/>
  <c r="K228" i="1"/>
  <c r="L228" i="1" s="1"/>
  <c r="M228" i="1" s="1"/>
  <c r="N228" i="1" s="1"/>
  <c r="O228" i="1" s="1"/>
  <c r="K174" i="1"/>
  <c r="L174" i="1" s="1"/>
  <c r="M174" i="1" s="1"/>
  <c r="N174" i="1" s="1"/>
  <c r="O174" i="1" s="1"/>
  <c r="K123" i="1"/>
  <c r="L123" i="1" s="1"/>
  <c r="M123" i="1" s="1"/>
  <c r="N123" i="1" s="1"/>
  <c r="O123" i="1" s="1"/>
  <c r="K218" i="1"/>
  <c r="L218" i="1" s="1"/>
  <c r="M218" i="1" s="1"/>
  <c r="N218" i="1" s="1"/>
  <c r="O218" i="1" s="1"/>
  <c r="K299" i="1"/>
  <c r="L299" i="1" s="1"/>
  <c r="M299" i="1" s="1"/>
  <c r="N299" i="1" s="1"/>
  <c r="O299" i="1" s="1"/>
  <c r="K341" i="1"/>
  <c r="L341" i="1" s="1"/>
  <c r="M341" i="1" s="1"/>
  <c r="N341" i="1" s="1"/>
  <c r="O341" i="1" s="1"/>
  <c r="K349" i="1"/>
  <c r="L349" i="1" s="1"/>
  <c r="M349" i="1" s="1"/>
  <c r="N349" i="1" s="1"/>
  <c r="O349" i="1" s="1"/>
  <c r="K325" i="1"/>
  <c r="L325" i="1" s="1"/>
  <c r="M325" i="1" s="1"/>
  <c r="N325" i="1" s="1"/>
  <c r="O325" i="1" s="1"/>
  <c r="K210" i="1"/>
  <c r="L210" i="1" s="1"/>
  <c r="M210" i="1" s="1"/>
  <c r="N210" i="1" s="1"/>
  <c r="O210" i="1" s="1"/>
  <c r="K38" i="1"/>
  <c r="L38" i="1" s="1"/>
  <c r="M38" i="1" s="1"/>
  <c r="N38" i="1" s="1"/>
  <c r="O38" i="1" s="1"/>
  <c r="K63" i="1"/>
  <c r="L63" i="1" s="1"/>
  <c r="M63" i="1" s="1"/>
  <c r="N63" i="1" s="1"/>
  <c r="O63" i="1" s="1"/>
  <c r="K35" i="1"/>
  <c r="L35" i="1" s="1"/>
  <c r="M35" i="1" s="1"/>
  <c r="N35" i="1" s="1"/>
  <c r="O35" i="1" s="1"/>
  <c r="K40" i="1"/>
  <c r="L40" i="1" s="1"/>
  <c r="M40" i="1" s="1"/>
  <c r="N40" i="1" s="1"/>
  <c r="O40" i="1" s="1"/>
  <c r="K36" i="1"/>
  <c r="L36" i="1" s="1"/>
  <c r="M36" i="1" s="1"/>
  <c r="N36" i="1" s="1"/>
  <c r="O36" i="1" s="1"/>
  <c r="K221" i="1"/>
  <c r="L221" i="1" s="1"/>
  <c r="M221" i="1" s="1"/>
  <c r="N221" i="1" s="1"/>
  <c r="O221" i="1" s="1"/>
  <c r="K113" i="1"/>
  <c r="L113" i="1" s="1"/>
  <c r="M113" i="1" s="1"/>
  <c r="N113" i="1" s="1"/>
  <c r="O113" i="1" s="1"/>
  <c r="K301" i="1"/>
  <c r="L301" i="1" s="1"/>
  <c r="M301" i="1" s="1"/>
  <c r="N301" i="1" s="1"/>
  <c r="O301" i="1" s="1"/>
  <c r="K287" i="1"/>
  <c r="L287" i="1" s="1"/>
  <c r="M287" i="1" s="1"/>
  <c r="N287" i="1" s="1"/>
  <c r="O287" i="1" s="1"/>
  <c r="K338" i="1"/>
  <c r="L338" i="1" s="1"/>
  <c r="M338" i="1" s="1"/>
  <c r="N338" i="1" s="1"/>
  <c r="O338" i="1" s="1"/>
  <c r="K67" i="1"/>
  <c r="L67" i="1" s="1"/>
  <c r="M67" i="1" s="1"/>
  <c r="N67" i="1" s="1"/>
  <c r="O67" i="1" s="1"/>
  <c r="K346" i="1"/>
  <c r="L346" i="1" s="1"/>
  <c r="M346" i="1" s="1"/>
  <c r="N346" i="1" s="1"/>
  <c r="O346" i="1" s="1"/>
  <c r="K108" i="1"/>
  <c r="L108" i="1" s="1"/>
  <c r="M108" i="1" s="1"/>
  <c r="N108" i="1" s="1"/>
  <c r="O108" i="1" s="1"/>
  <c r="K322" i="1"/>
  <c r="L322" i="1" s="1"/>
  <c r="M322" i="1" s="1"/>
  <c r="N322" i="1" s="1"/>
  <c r="O322" i="1" s="1"/>
  <c r="K345" i="1"/>
  <c r="L345" i="1" s="1"/>
  <c r="M345" i="1" s="1"/>
  <c r="N345" i="1" s="1"/>
  <c r="O345" i="1" s="1"/>
  <c r="K44" i="1"/>
  <c r="L44" i="1" s="1"/>
  <c r="M44" i="1" s="1"/>
  <c r="N44" i="1" s="1"/>
  <c r="O44" i="1" s="1"/>
  <c r="K337" i="1"/>
  <c r="L337" i="1" s="1"/>
  <c r="M337" i="1" s="1"/>
  <c r="N337" i="1" s="1"/>
  <c r="O337" i="1" s="1"/>
  <c r="K53" i="1"/>
  <c r="L53" i="1" s="1"/>
  <c r="M53" i="1" s="1"/>
  <c r="N53" i="1" s="1"/>
  <c r="O53" i="1" s="1"/>
  <c r="K202" i="1"/>
  <c r="L202" i="1" s="1"/>
  <c r="M202" i="1" s="1"/>
  <c r="N202" i="1" s="1"/>
  <c r="O202" i="1" s="1"/>
  <c r="K303" i="1"/>
  <c r="L303" i="1" s="1"/>
  <c r="M303" i="1" s="1"/>
  <c r="N303" i="1" s="1"/>
  <c r="O303" i="1" s="1"/>
  <c r="K85" i="1"/>
  <c r="L85" i="1" s="1"/>
  <c r="M85" i="1" s="1"/>
  <c r="N85" i="1" s="1"/>
  <c r="O85" i="1" s="1"/>
  <c r="K176" i="1"/>
  <c r="L176" i="1" s="1"/>
  <c r="M176" i="1" s="1"/>
  <c r="N176" i="1" s="1"/>
  <c r="O176" i="1" s="1"/>
  <c r="K307" i="1"/>
  <c r="L307" i="1" s="1"/>
  <c r="M307" i="1" s="1"/>
  <c r="N307" i="1" s="1"/>
  <c r="O307" i="1" s="1"/>
  <c r="K82" i="1"/>
  <c r="L82" i="1" s="1"/>
  <c r="M82" i="1" s="1"/>
  <c r="N82" i="1" s="1"/>
  <c r="O82" i="1" s="1"/>
  <c r="K42" i="1"/>
  <c r="L42" i="1" s="1"/>
  <c r="M42" i="1" s="1"/>
  <c r="N42" i="1" s="1"/>
  <c r="O42" i="1" s="1"/>
  <c r="K252" i="1"/>
  <c r="L252" i="1" s="1"/>
  <c r="M252" i="1" s="1"/>
  <c r="N252" i="1" s="1"/>
  <c r="O252" i="1" s="1"/>
  <c r="K98" i="1"/>
  <c r="L98" i="1" s="1"/>
  <c r="M98" i="1" s="1"/>
  <c r="N98" i="1" s="1"/>
  <c r="O98" i="1" s="1"/>
  <c r="K145" i="1"/>
  <c r="L145" i="1" s="1"/>
  <c r="M145" i="1" s="1"/>
  <c r="N145" i="1" s="1"/>
  <c r="O145" i="1" s="1"/>
  <c r="K8" i="1"/>
  <c r="L8" i="1" s="1"/>
  <c r="M8" i="1" s="1"/>
  <c r="N8" i="1" s="1"/>
  <c r="O8" i="1" s="1"/>
  <c r="K88" i="1"/>
  <c r="L88" i="1" s="1"/>
  <c r="M88" i="1" s="1"/>
  <c r="N88" i="1" s="1"/>
  <c r="O88" i="1" s="1"/>
  <c r="K199" i="1"/>
  <c r="L199" i="1" s="1"/>
  <c r="M199" i="1" s="1"/>
  <c r="N199" i="1" s="1"/>
  <c r="O199" i="1" s="1"/>
  <c r="K103" i="1"/>
  <c r="L103" i="1" s="1"/>
  <c r="M103" i="1" s="1"/>
  <c r="N103" i="1" s="1"/>
  <c r="O103" i="1" s="1"/>
  <c r="K59" i="1"/>
  <c r="L59" i="1" s="1"/>
  <c r="M59" i="1" s="1"/>
  <c r="N59" i="1" s="1"/>
  <c r="O59" i="1" s="1"/>
  <c r="K277" i="1"/>
  <c r="L277" i="1" s="1"/>
  <c r="M277" i="1" s="1"/>
  <c r="N277" i="1" s="1"/>
  <c r="O277" i="1" s="1"/>
  <c r="K226" i="1"/>
  <c r="L226" i="1" s="1"/>
  <c r="M226" i="1" s="1"/>
  <c r="N226" i="1" s="1"/>
  <c r="O226" i="1" s="1"/>
  <c r="K251" i="1"/>
  <c r="L251" i="1" s="1"/>
  <c r="M251" i="1" s="1"/>
  <c r="N251" i="1" s="1"/>
  <c r="O251" i="1" s="1"/>
  <c r="K216" i="1"/>
  <c r="L216" i="1" s="1"/>
  <c r="M216" i="1" s="1"/>
  <c r="N216" i="1" s="1"/>
  <c r="O216" i="1" s="1"/>
  <c r="K24" i="1"/>
  <c r="L24" i="1" s="1"/>
  <c r="M24" i="1" s="1"/>
  <c r="N24" i="1" s="1"/>
  <c r="O24" i="1" s="1"/>
  <c r="K185" i="1"/>
  <c r="L185" i="1" s="1"/>
  <c r="M185" i="1" s="1"/>
  <c r="N185" i="1" s="1"/>
  <c r="O185" i="1" s="1"/>
  <c r="K256" i="1"/>
  <c r="L256" i="1" s="1"/>
  <c r="M256" i="1" s="1"/>
  <c r="N256" i="1" s="1"/>
  <c r="O256" i="1" s="1"/>
  <c r="K21" i="1"/>
  <c r="L21" i="1" s="1"/>
  <c r="M21" i="1" s="1"/>
  <c r="N21" i="1" s="1"/>
  <c r="O21" i="1" s="1"/>
  <c r="K142" i="1"/>
  <c r="L142" i="1" s="1"/>
  <c r="M142" i="1" s="1"/>
  <c r="N142" i="1" s="1"/>
  <c r="O142" i="1" s="1"/>
  <c r="K254" i="1"/>
  <c r="L254" i="1" s="1"/>
  <c r="M254" i="1" s="1"/>
  <c r="N254" i="1" s="1"/>
  <c r="O254" i="1" s="1"/>
  <c r="K316" i="1"/>
  <c r="L316" i="1" s="1"/>
  <c r="M316" i="1" s="1"/>
  <c r="N316" i="1" s="1"/>
  <c r="O316" i="1" s="1"/>
  <c r="K111" i="1"/>
  <c r="L111" i="1" s="1"/>
  <c r="M111" i="1" s="1"/>
  <c r="N111" i="1" s="1"/>
  <c r="O111" i="1" s="1"/>
  <c r="K66" i="1"/>
  <c r="L66" i="1" s="1"/>
  <c r="M66" i="1" s="1"/>
  <c r="N66" i="1" s="1"/>
  <c r="O66" i="1" s="1"/>
  <c r="K300" i="1"/>
  <c r="L300" i="1" s="1"/>
  <c r="M300" i="1" s="1"/>
  <c r="N300" i="1" s="1"/>
  <c r="O300" i="1" s="1"/>
  <c r="K294" i="1"/>
  <c r="L294" i="1" s="1"/>
  <c r="M294" i="1" s="1"/>
  <c r="N294" i="1" s="1"/>
  <c r="O294" i="1" s="1"/>
  <c r="K136" i="1"/>
  <c r="L136" i="1" s="1"/>
  <c r="M136" i="1" s="1"/>
  <c r="N136" i="1" s="1"/>
  <c r="O136" i="1" s="1"/>
  <c r="K328" i="1"/>
  <c r="L328" i="1" s="1"/>
  <c r="M328" i="1" s="1"/>
  <c r="N328" i="1" s="1"/>
  <c r="O328" i="1" s="1"/>
  <c r="K124" i="1"/>
  <c r="L124" i="1" s="1"/>
  <c r="M124" i="1" s="1"/>
  <c r="N124" i="1" s="1"/>
  <c r="O124" i="1" s="1"/>
  <c r="K96" i="1"/>
  <c r="L96" i="1" s="1"/>
  <c r="M96" i="1" s="1"/>
  <c r="N96" i="1" s="1"/>
  <c r="O96" i="1" s="1"/>
  <c r="K326" i="1"/>
  <c r="L326" i="1" s="1"/>
  <c r="M326" i="1" s="1"/>
  <c r="N326" i="1" s="1"/>
  <c r="O326" i="1" s="1"/>
  <c r="K166" i="1"/>
  <c r="L166" i="1" s="1"/>
  <c r="M166" i="1" s="1"/>
  <c r="N166" i="1" s="1"/>
  <c r="O166" i="1" s="1"/>
  <c r="K69" i="1"/>
  <c r="L69" i="1" s="1"/>
  <c r="M69" i="1" s="1"/>
  <c r="N69" i="1" s="1"/>
  <c r="O69" i="1" s="1"/>
  <c r="K293" i="1"/>
  <c r="L293" i="1" s="1"/>
  <c r="M293" i="1" s="1"/>
  <c r="N293" i="1" s="1"/>
  <c r="O293" i="1" s="1"/>
  <c r="K121" i="1"/>
  <c r="L121" i="1" s="1"/>
  <c r="M121" i="1" s="1"/>
  <c r="N121" i="1" s="1"/>
  <c r="O121" i="1" s="1"/>
  <c r="K7" i="1"/>
  <c r="L7" i="1" s="1"/>
  <c r="K19" i="3" l="1"/>
  <c r="L363" i="1"/>
  <c r="M7" i="1"/>
  <c r="M363" i="1" l="1"/>
  <c r="N7" i="1"/>
  <c r="O7" i="1" l="1"/>
  <c r="N363" i="1"/>
  <c r="O363" i="1" s="1"/>
  <c r="P363" i="1" l="1"/>
  <c r="P121" i="1"/>
  <c r="P96" i="1"/>
  <c r="P251" i="1"/>
  <c r="P303" i="1"/>
  <c r="P40" i="1"/>
  <c r="P284" i="1"/>
  <c r="P66" i="1"/>
  <c r="P88" i="1"/>
  <c r="P322" i="1"/>
  <c r="P349" i="1"/>
  <c r="P111" i="1"/>
  <c r="P8" i="1"/>
  <c r="P108" i="1"/>
  <c r="P341" i="1"/>
  <c r="P331" i="1"/>
  <c r="P275" i="1"/>
  <c r="P45" i="1"/>
  <c r="P330" i="1"/>
  <c r="P29" i="1"/>
  <c r="P264" i="1"/>
  <c r="P172" i="1"/>
  <c r="P342" i="1"/>
  <c r="P129" i="1"/>
  <c r="P84" i="1"/>
  <c r="P206" i="1"/>
  <c r="P102" i="1"/>
  <c r="P56" i="1"/>
  <c r="P189" i="1"/>
  <c r="P93" i="1"/>
  <c r="P355" i="1"/>
  <c r="P324" i="1"/>
  <c r="P359" i="1"/>
  <c r="P215" i="1"/>
  <c r="P173" i="1"/>
  <c r="P30" i="1"/>
  <c r="P310" i="1"/>
  <c r="P315" i="1"/>
  <c r="P100" i="1"/>
  <c r="P245" i="1"/>
  <c r="P127" i="1"/>
  <c r="P261" i="1"/>
  <c r="P115" i="1"/>
  <c r="P273" i="1"/>
  <c r="P80" i="1"/>
  <c r="P212" i="1"/>
  <c r="P11" i="1"/>
  <c r="P37" i="1"/>
  <c r="P18" i="1"/>
  <c r="P223" i="1"/>
  <c r="P254" i="1"/>
  <c r="P98" i="1"/>
  <c r="P67" i="1"/>
  <c r="P218" i="1"/>
  <c r="P162" i="1"/>
  <c r="P170" i="1"/>
  <c r="P73" i="1"/>
  <c r="P213" i="1"/>
  <c r="P146" i="1"/>
  <c r="P317" i="1"/>
  <c r="P91" i="1"/>
  <c r="P278" i="1"/>
  <c r="P282" i="1"/>
  <c r="P161" i="1"/>
  <c r="P99" i="1"/>
  <c r="P292" i="1"/>
  <c r="P55" i="1"/>
  <c r="P52" i="1"/>
  <c r="P201" i="1"/>
  <c r="P323" i="1"/>
  <c r="P104" i="1"/>
  <c r="P353" i="1"/>
  <c r="P290" i="1"/>
  <c r="P34" i="1"/>
  <c r="P271" i="1"/>
  <c r="P97" i="1"/>
  <c r="P180" i="1"/>
  <c r="P28" i="1"/>
  <c r="P207" i="1"/>
  <c r="P120" i="1"/>
  <c r="P92" i="1"/>
  <c r="P128" i="1"/>
  <c r="P298" i="1"/>
  <c r="P167" i="1"/>
  <c r="P74" i="1"/>
  <c r="P243" i="1"/>
  <c r="P171" i="1"/>
  <c r="P193" i="1"/>
  <c r="P19" i="1"/>
  <c r="P326" i="1"/>
  <c r="P294" i="1"/>
  <c r="P103" i="1"/>
  <c r="P44" i="1"/>
  <c r="P210" i="1"/>
  <c r="P69" i="1"/>
  <c r="P142" i="1"/>
  <c r="P252" i="1"/>
  <c r="P338" i="1"/>
  <c r="P123" i="1"/>
  <c r="P21" i="1"/>
  <c r="P42" i="1"/>
  <c r="P287" i="1"/>
  <c r="P174" i="1"/>
  <c r="P114" i="1"/>
  <c r="P48" i="1"/>
  <c r="P283" i="1"/>
  <c r="P57" i="1"/>
  <c r="P255" i="1"/>
  <c r="P187" i="1"/>
  <c r="P208" i="1"/>
  <c r="P178" i="1"/>
  <c r="P246" i="1"/>
  <c r="P158" i="1"/>
  <c r="P153" i="1"/>
  <c r="P321" i="1"/>
  <c r="P289" i="1"/>
  <c r="P319" i="1"/>
  <c r="P225" i="1"/>
  <c r="P10" i="1"/>
  <c r="P302" i="1"/>
  <c r="P110" i="1"/>
  <c r="P250" i="1"/>
  <c r="P291" i="1"/>
  <c r="P357" i="1"/>
  <c r="P340" i="1"/>
  <c r="P62" i="1"/>
  <c r="P354" i="1"/>
  <c r="P61" i="1"/>
  <c r="P86" i="1"/>
  <c r="P112" i="1"/>
  <c r="P134" i="1"/>
  <c r="P26" i="1"/>
  <c r="P68" i="1"/>
  <c r="P348" i="1"/>
  <c r="P313" i="1"/>
  <c r="P239" i="1"/>
  <c r="P105" i="1"/>
  <c r="P89" i="1"/>
  <c r="P185" i="1"/>
  <c r="P307" i="1"/>
  <c r="P113" i="1"/>
  <c r="P168" i="1"/>
  <c r="P262" i="1"/>
  <c r="P50" i="1"/>
  <c r="P147" i="1"/>
  <c r="P31" i="1"/>
  <c r="P296" i="1"/>
  <c r="P64" i="1"/>
  <c r="P280" i="1"/>
  <c r="P263" i="1"/>
  <c r="P39" i="1"/>
  <c r="P249" i="1"/>
  <c r="P22" i="1"/>
  <c r="P135" i="1"/>
  <c r="P169" i="1"/>
  <c r="P238" i="1"/>
  <c r="P65" i="1"/>
  <c r="P163" i="1"/>
  <c r="P198" i="1"/>
  <c r="P137" i="1"/>
  <c r="P140" i="1"/>
  <c r="P130" i="1"/>
  <c r="P188" i="1"/>
  <c r="P116" i="1"/>
  <c r="P41" i="1"/>
  <c r="P60" i="1"/>
  <c r="P122" i="1"/>
  <c r="P350" i="1"/>
  <c r="P269" i="1"/>
  <c r="P159" i="1"/>
  <c r="P175" i="1"/>
  <c r="P51" i="1"/>
  <c r="P78" i="1"/>
  <c r="P288" i="1"/>
  <c r="P270" i="1"/>
  <c r="P58" i="1"/>
  <c r="P204" i="1"/>
  <c r="P136" i="1"/>
  <c r="P316" i="1"/>
  <c r="P145" i="1"/>
  <c r="P346" i="1"/>
  <c r="P299" i="1"/>
  <c r="P124" i="1"/>
  <c r="P166" i="1"/>
  <c r="P24" i="1"/>
  <c r="P176" i="1"/>
  <c r="P221" i="1"/>
  <c r="P309" i="1"/>
  <c r="P216" i="1"/>
  <c r="P85" i="1"/>
  <c r="P36" i="1"/>
  <c r="P47" i="1"/>
  <c r="P253" i="1"/>
  <c r="P184" i="1"/>
  <c r="P214" i="1"/>
  <c r="P125" i="1"/>
  <c r="P75" i="1"/>
  <c r="P192" i="1"/>
  <c r="P87" i="1"/>
  <c r="P76" i="1"/>
  <c r="P196" i="1"/>
  <c r="P13" i="1"/>
  <c r="P25" i="1"/>
  <c r="P191" i="1"/>
  <c r="P126" i="1"/>
  <c r="P12" i="1"/>
  <c r="P286" i="1"/>
  <c r="P333" i="1"/>
  <c r="P118" i="1"/>
  <c r="P106" i="1"/>
  <c r="P235" i="1"/>
  <c r="P181" i="1"/>
  <c r="P297" i="1"/>
  <c r="P109" i="1"/>
  <c r="P149" i="1"/>
  <c r="P358" i="1"/>
  <c r="P154" i="1"/>
  <c r="P179" i="1"/>
  <c r="P217" i="1"/>
  <c r="P241" i="1"/>
  <c r="P360" i="1"/>
  <c r="P182" i="1"/>
  <c r="P23" i="1"/>
  <c r="P9" i="1"/>
  <c r="P257" i="1"/>
  <c r="P332" i="1"/>
  <c r="P94" i="1"/>
  <c r="P226" i="1"/>
  <c r="P202" i="1"/>
  <c r="P35" i="1"/>
  <c r="P72" i="1"/>
  <c r="P203" i="1"/>
  <c r="P79" i="1"/>
  <c r="P90" i="1"/>
  <c r="P165" i="1"/>
  <c r="P54" i="1"/>
  <c r="P141" i="1"/>
  <c r="P334" i="1"/>
  <c r="P143" i="1"/>
  <c r="P258" i="1"/>
  <c r="P17" i="1"/>
  <c r="P318" i="1"/>
  <c r="P177" i="1"/>
  <c r="P71" i="1"/>
  <c r="P335" i="1"/>
  <c r="P285" i="1"/>
  <c r="P351" i="1"/>
  <c r="P276" i="1"/>
  <c r="P205" i="1"/>
  <c r="P227" i="1"/>
  <c r="P144" i="1"/>
  <c r="P304" i="1"/>
  <c r="P131" i="1"/>
  <c r="P314" i="1"/>
  <c r="P95" i="1"/>
  <c r="P272" i="1"/>
  <c r="P347" i="1"/>
  <c r="P32" i="1"/>
  <c r="P46" i="1"/>
  <c r="P14" i="1"/>
  <c r="P356" i="1"/>
  <c r="P186" i="1"/>
  <c r="P70" i="1"/>
  <c r="P231" i="1"/>
  <c r="P190" i="1"/>
  <c r="P361" i="1"/>
  <c r="P293" i="1"/>
  <c r="P256" i="1"/>
  <c r="P82" i="1"/>
  <c r="P301" i="1"/>
  <c r="P228" i="1"/>
  <c r="P300" i="1"/>
  <c r="P328" i="1"/>
  <c r="P277" i="1"/>
  <c r="P53" i="1"/>
  <c r="P63" i="1"/>
  <c r="P117" i="1"/>
  <c r="P59" i="1"/>
  <c r="P337" i="1"/>
  <c r="P38" i="1"/>
  <c r="P265" i="1"/>
  <c r="P33" i="1"/>
  <c r="P156" i="1"/>
  <c r="P259" i="1"/>
  <c r="P311" i="1"/>
  <c r="P344" i="1"/>
  <c r="P329" i="1"/>
  <c r="P77" i="1"/>
  <c r="P236" i="1"/>
  <c r="P281" i="1"/>
  <c r="P220" i="1"/>
  <c r="P362" i="1"/>
  <c r="P274" i="1"/>
  <c r="P148" i="1"/>
  <c r="P151" i="1"/>
  <c r="P15" i="1"/>
  <c r="P308" i="1"/>
  <c r="P81" i="1"/>
  <c r="P194" i="1"/>
  <c r="P306" i="1"/>
  <c r="P267" i="1"/>
  <c r="P197" i="1"/>
  <c r="P101" i="1"/>
  <c r="P266" i="1"/>
  <c r="P133" i="1"/>
  <c r="P312" i="1"/>
  <c r="P352" i="1"/>
  <c r="P327" i="1"/>
  <c r="P27" i="1"/>
  <c r="P279" i="1"/>
  <c r="P305" i="1"/>
  <c r="P132" i="1"/>
  <c r="P138" i="1"/>
  <c r="P20" i="1"/>
  <c r="P222" i="1"/>
  <c r="P164" i="1"/>
  <c r="P199" i="1"/>
  <c r="P345" i="1"/>
  <c r="P325" i="1"/>
  <c r="P160" i="1"/>
  <c r="P219" i="1"/>
  <c r="P233" i="1"/>
  <c r="P150" i="1"/>
  <c r="P260" i="1"/>
  <c r="P232" i="1"/>
  <c r="P195" i="1"/>
  <c r="P200" i="1"/>
  <c r="P237" i="1"/>
  <c r="P339" i="1"/>
  <c r="P247" i="1"/>
  <c r="P230" i="1"/>
  <c r="P152" i="1"/>
  <c r="P211" i="1"/>
  <c r="P157" i="1"/>
  <c r="P320" i="1"/>
  <c r="P16" i="1"/>
  <c r="P240" i="1"/>
  <c r="P248" i="1"/>
  <c r="P83" i="1"/>
  <c r="P107" i="1"/>
  <c r="P229" i="1"/>
  <c r="P234" i="1"/>
  <c r="P343" i="1"/>
  <c r="P119" i="1"/>
  <c r="P268" i="1"/>
  <c r="P295" i="1"/>
  <c r="P139" i="1"/>
  <c r="P242" i="1"/>
  <c r="P43" i="1"/>
  <c r="P336" i="1"/>
  <c r="P209" i="1"/>
  <c r="P224" i="1"/>
  <c r="P49" i="1"/>
  <c r="P183" i="1"/>
  <c r="P244" i="1"/>
  <c r="P155" i="1"/>
  <c r="P7" i="1"/>
</calcChain>
</file>

<file path=xl/sharedStrings.xml><?xml version="1.0" encoding="utf-8"?>
<sst xmlns="http://schemas.openxmlformats.org/spreadsheetml/2006/main" count="506" uniqueCount="447">
  <si>
    <t>Nr</t>
  </si>
  <si>
    <t>Kommunenavn</t>
  </si>
  <si>
    <t>Skatter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</si>
  <si>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</si>
  <si>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</si>
  <si>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</si>
  <si>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</si>
  <si>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</si>
  <si>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</si>
  <si>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</si>
  <si>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</si>
  <si>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</si>
  <si>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</si>
  <si>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</si>
  <si>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</si>
  <si>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</si>
  <si>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</si>
  <si>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</si>
  <si>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</si>
  <si>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</si>
  <si>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</si>
  <si>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</si>
  <si>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</si>
  <si>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</si>
  <si>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</si>
  <si>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</si>
  <si>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Endring fra 2019</t>
  </si>
  <si>
    <t>1.1.2020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</si>
  <si>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</si>
  <si>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</si>
  <si>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</si>
  <si>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</si>
  <si>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</si>
  <si>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</si>
  <si>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</si>
  <si>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</si>
  <si>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</si>
  <si>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</si>
  <si>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</si>
  <si>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</si>
  <si>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</si>
  <si>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</si>
  <si>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</si>
  <si>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</si>
  <si>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</si>
  <si>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</si>
  <si>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</si>
  <si>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</si>
  <si>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</si>
  <si>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</si>
  <si>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</si>
  <si>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</si>
  <si>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</si>
  <si>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</si>
  <si>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</si>
  <si>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</si>
  <si>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</si>
  <si>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</si>
  <si>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</si>
  <si>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</si>
  <si>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</si>
  <si>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</si>
  <si>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</si>
  <si>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</si>
  <si>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</si>
  <si>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</si>
  <si>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</si>
  <si>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</si>
  <si>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</si>
  <si>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</si>
  <si>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</si>
  <si>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</si>
  <si>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</si>
  <si>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</si>
  <si>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</si>
  <si>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</si>
  <si>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</si>
  <si>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</si>
  <si>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</si>
  <si>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</si>
  <si>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</si>
  <si>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</si>
  <si>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</si>
  <si>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</si>
  <si>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</si>
  <si>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</si>
  <si>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</si>
  <si>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</si>
  <si>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</si>
  <si>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</si>
  <si>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</si>
  <si>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</si>
  <si>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</si>
  <si>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</si>
  <si>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</si>
  <si>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</si>
  <si>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</si>
  <si>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</si>
  <si>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</si>
  <si>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</si>
  <si>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</si>
  <si>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</si>
  <si>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</si>
  <si>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</si>
  <si>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</si>
  <si>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</si>
  <si>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</si>
  <si>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</si>
  <si>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</si>
  <si>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</si>
  <si>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</si>
  <si>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</si>
  <si>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</si>
  <si>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</si>
  <si>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</si>
  <si>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</si>
  <si>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</si>
  <si>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</si>
  <si>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</si>
  <si>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</si>
  <si>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</si>
  <si>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</si>
  <si>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</si>
  <si>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</si>
  <si>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</si>
  <si>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</si>
  <si>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</si>
  <si>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</si>
  <si>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</si>
  <si>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</si>
  <si>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</si>
  <si>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</si>
  <si>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</si>
  <si>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</si>
  <si>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</si>
  <si>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</si>
  <si>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</si>
  <si>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</si>
  <si>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</si>
  <si>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</si>
  <si>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</si>
  <si>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</si>
  <si>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</si>
  <si>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</si>
  <si>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</si>
  <si>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</si>
  <si>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</si>
  <si>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</si>
  <si>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</si>
  <si>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</si>
  <si>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</si>
  <si>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</si>
  <si>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</si>
  <si>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</si>
  <si>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</si>
  <si>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</si>
  <si>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</si>
  <si>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</si>
  <si>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</si>
  <si>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</si>
  <si>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</si>
  <si>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</si>
  <si>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</si>
  <si>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</si>
  <si>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</si>
  <si>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</si>
  <si>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</si>
  <si>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</si>
  <si>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</si>
  <si>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</si>
  <si>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</si>
  <si>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</si>
  <si>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</si>
  <si>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</si>
  <si>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</si>
  <si>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</si>
  <si>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</si>
  <si>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</si>
  <si>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</si>
  <si>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</si>
  <si>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</si>
  <si>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</si>
  <si>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</si>
  <si>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</si>
  <si>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</si>
  <si>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</si>
  <si>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</si>
  <si>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</si>
  <si>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</si>
  <si>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</si>
  <si>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</si>
  <si>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</si>
  <si>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</si>
  <si>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</si>
  <si>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</si>
  <si>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</si>
  <si>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</si>
  <si>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</si>
  <si>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</si>
  <si>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</si>
  <si>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</si>
  <si>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</si>
  <si>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</si>
  <si>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</si>
  <si>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</si>
  <si>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</si>
  <si>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</si>
  <si>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</si>
  <si>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</si>
  <si>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</si>
  <si>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</si>
  <si>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</si>
  <si>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</si>
  <si>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</si>
  <si>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</si>
  <si>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</si>
  <si>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</si>
  <si>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</si>
  <si>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</si>
  <si>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</si>
  <si>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</si>
  <si>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</si>
  <si>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</si>
  <si>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</si>
  <si>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</si>
  <si>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</si>
  <si>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</si>
  <si>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</si>
  <si>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</si>
  <si>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</si>
  <si>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</si>
  <si>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</si>
  <si>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</si>
  <si>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</si>
  <si>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</si>
  <si>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</si>
  <si>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</si>
  <si>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</si>
  <si>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</si>
  <si>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</si>
  <si>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</si>
  <si>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</si>
  <si>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</si>
  <si>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</si>
  <si>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</si>
  <si>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</si>
  <si>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</si>
  <si>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</si>
  <si>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</si>
  <si>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</si>
  <si>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</si>
  <si>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</si>
  <si>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</si>
  <si>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</si>
  <si>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</si>
  <si>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</si>
  <si>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</si>
  <si>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</si>
  <si>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</si>
  <si>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</si>
  <si>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</si>
  <si>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</si>
  <si>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</si>
  <si>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</si>
  <si>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</si>
  <si>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</si>
  <si>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</si>
  <si>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</si>
  <si>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</si>
  <si>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</si>
  <si>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</si>
  <si>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</si>
  <si>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</si>
  <si>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</si>
  <si>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</si>
  <si>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</si>
  <si>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</si>
  <si>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</si>
  <si>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</si>
  <si>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</si>
  <si>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</si>
  <si>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</si>
  <si>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</si>
  <si>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</si>
  <si>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</si>
  <si>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</si>
  <si>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</si>
  <si>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</si>
  <si>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</si>
  <si>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</si>
  <si>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</si>
  <si>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</si>
  <si>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</si>
  <si>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</si>
  <si>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</si>
  <si>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</si>
  <si>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</si>
  <si>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</si>
  <si>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</si>
  <si>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</si>
  <si>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</si>
  <si>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</si>
  <si>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</si>
  <si>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</si>
  <si>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</si>
  <si>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</si>
  <si>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</si>
  <si>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</si>
  <si>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</si>
  <si>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</si>
  <si>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</si>
  <si>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</si>
  <si>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</si>
  <si>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</si>
  <si>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</si>
  <si>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</si>
  <si>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</si>
  <si>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</si>
  <si>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</si>
  <si>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</si>
  <si>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</si>
  <si>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</si>
  <si>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</si>
  <si>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</si>
  <si>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</si>
  <si>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</si>
  <si>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</si>
  <si>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</si>
  <si>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</si>
  <si>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</si>
  <si>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</si>
  <si>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</si>
  <si>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</si>
  <si>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</si>
  <si>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</si>
  <si>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</si>
  <si>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</si>
  <si>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</si>
  <si>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</si>
  <si>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</si>
  <si>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</si>
  <si>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</si>
  <si>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</si>
  <si>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</si>
  <si>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</si>
  <si>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</si>
  <si>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</si>
  <si>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</si>
  <si>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</si>
  <si>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</si>
  <si>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</si>
  <si>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</si>
  <si>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</si>
  <si>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</si>
  <si>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</si>
  <si>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</si>
  <si>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</si>
  <si>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</si>
  <si>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</si>
  <si>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</si>
  <si>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</si>
  <si>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</si>
  <si>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</si>
  <si>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</si>
  <si>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</si>
  <si>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</si>
  <si>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</si>
  <si>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</si>
  <si>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</si>
  <si>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</si>
  <si>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</si>
  <si>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</si>
  <si>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</si>
  <si>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</si>
  <si>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</si>
  <si>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</si>
  <si>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</si>
  <si>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</si>
  <si>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</si>
  <si>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</si>
  <si>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</si>
  <si>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</si>
  <si>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</si>
  <si>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2020   2)</t>
  </si>
  <si>
    <t>Symmetrisk</t>
  </si>
  <si>
    <t>Hele landet</t>
  </si>
  <si>
    <t>i prosent</t>
  </si>
  <si>
    <t>Nr.</t>
  </si>
  <si>
    <t>Fylkeskommune</t>
  </si>
  <si>
    <t>Skatt 2019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</si>
  <si>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</si>
  <si>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</si>
  <si>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</si>
  <si>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</si>
  <si>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</si>
  <si>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</si>
  <si>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</si>
  <si>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</si>
  <si>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</si>
  <si>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Skatt og netto skatteutjevning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</si>
  <si>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</si>
  <si>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</si>
  <si>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</si>
  <si>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</si>
  <si>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</si>
  <si>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</si>
  <si>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</si>
  <si>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</si>
  <si>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</si>
  <si>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</si>
  <si>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Netto utjevn.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</si>
  <si>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</si>
  <si>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</si>
  <si>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</si>
  <si>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</si>
  <si>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</si>
  <si>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</si>
  <si>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</si>
  <si>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</si>
  <si>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</si>
  <si>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</si>
  <si>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</si>
  <si>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</si>
  <si>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</si>
  <si>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</si>
  <si>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</si>
  <si>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Anslag NB2020</t>
  </si>
  <si>
    <t>Pst-vis endring</t>
  </si>
  <si>
    <t>fra året før</t>
  </si>
  <si>
    <t>Analyse pr måned:</t>
  </si>
  <si>
    <t>Hele året</t>
  </si>
  <si>
    <t>Anslag RNB2020</t>
  </si>
  <si>
    <t>Anslag NB2021</t>
  </si>
  <si>
    <t>endring 19-20</t>
  </si>
  <si>
    <t>Folketall 1.1.2020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</si>
  <si>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</si>
  <si>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</si>
  <si>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</si>
  <si>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</si>
  <si>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</si>
  <si>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 xml:space="preserve"> kommuner merket med gult el. rosa har grensejusteringer 1.1.2020</t>
  </si>
  <si>
    <t>Anslag RNB2020 etter prp. 127 S</t>
  </si>
  <si>
    <t>Januar-september</t>
  </si>
  <si>
    <t>september</t>
  </si>
  <si>
    <t>Januar-sept 2020</t>
  </si>
  <si>
    <t>jan.-sept. 2019</t>
  </si>
  <si>
    <t>Utbetales/trekkes ved 10. termin rammetilskudd i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</si>
</sst>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"/>
    <numFmt numFmtId="177" formatCode="_ * #,##0.000_ ;_ * \-#,##0.000_ ;_ * &quot;-&quot;??_ ;_ @_ "/>
  </numFmts>
  <fonts count="3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0"/>
      <color rgb="FF000000"/>
      <name val="DepCentury Old Styl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color indexed="10"/>
      <name val="Times New Roman"/>
      <family val="1"/>
    </font>
    <font>
      <b/>
      <sz val="9"/>
      <name val="Arial"/>
      <family val="2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" fontId="5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0" fontId="16" fillId="0" borderId="0" applyNumberFormat="0" applyBorder="0" applyProtection="0"/>
    <xf numFmtId="0" fontId="4" fillId="0" borderId="0"/>
    <xf numFmtId="171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" fillId="0" borderId="0"/>
    <xf numFmtId="175" fontId="6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0" fillId="0" borderId="0" xfId="0" applyNumberFormat="1"/>
    <xf numFmtId="0" fontId="8" fillId="0" borderId="1" xfId="2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3" fontId="8" fillId="0" borderId="1" xfId="3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8" fillId="0" borderId="0" xfId="2" applyFont="1" applyBorder="1"/>
    <xf numFmtId="0" fontId="8" fillId="0" borderId="0" xfId="2" applyFont="1" applyBorder="1" applyAlignment="1">
      <alignment horizontal="centerContinuous"/>
    </xf>
    <xf numFmtId="49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10" fillId="0" borderId="0" xfId="2" applyFont="1" applyBorder="1"/>
    <xf numFmtId="0" fontId="8" fillId="0" borderId="0" xfId="2" applyFont="1" applyBorder="1" applyAlignment="1">
      <alignment horizontal="right"/>
    </xf>
    <xf numFmtId="3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Continuous"/>
    </xf>
    <xf numFmtId="0" fontId="8" fillId="0" borderId="0" xfId="2" applyFont="1" applyBorder="1" applyAlignment="1">
      <alignment horizontal="center"/>
    </xf>
    <xf numFmtId="17" fontId="9" fillId="0" borderId="0" xfId="2" applyNumberFormat="1" applyFont="1" applyBorder="1" applyAlignment="1">
      <alignment horizontal="center"/>
    </xf>
    <xf numFmtId="3" fontId="9" fillId="2" borderId="0" xfId="3" quotePrefix="1" applyNumberFormat="1" applyFont="1" applyFill="1" applyBorder="1" applyAlignment="1">
      <alignment horizontal="center"/>
    </xf>
    <xf numFmtId="3" fontId="8" fillId="0" borderId="0" xfId="3" quotePrefix="1" applyNumberFormat="1" applyFont="1" applyFill="1" applyBorder="1" applyAlignment="1">
      <alignment horizontal="center"/>
    </xf>
    <xf numFmtId="165" fontId="9" fillId="2" borderId="2" xfId="2" applyNumberFormat="1" applyFont="1" applyFill="1" applyBorder="1" applyAlignment="1">
      <alignment horizontal="left"/>
    </xf>
    <xf numFmtId="0" fontId="8" fillId="0" borderId="0" xfId="4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10" fillId="3" borderId="3" xfId="2" applyFont="1" applyFill="1" applyBorder="1" applyAlignment="1">
      <alignment horizontal="right"/>
    </xf>
    <xf numFmtId="0" fontId="10" fillId="3" borderId="3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3" fontId="8" fillId="6" borderId="0" xfId="3" applyNumberFormat="1" applyFont="1" applyFill="1" applyBorder="1" applyAlignment="1">
      <alignment horizontal="center"/>
    </xf>
    <xf numFmtId="0" fontId="8" fillId="6" borderId="0" xfId="2" applyFont="1" applyFill="1" applyBorder="1" applyAlignment="1">
      <alignment horizontal="center"/>
    </xf>
    <xf numFmtId="0" fontId="10" fillId="7" borderId="3" xfId="2" applyFont="1" applyFill="1" applyBorder="1" applyAlignment="1">
      <alignment horizontal="center"/>
    </xf>
    <xf numFmtId="0" fontId="0" fillId="5" borderId="0" xfId="0" applyFill="1"/>
    <xf numFmtId="164" fontId="0" fillId="0" borderId="0" xfId="0" applyNumberFormat="1"/>
    <xf numFmtId="167" fontId="0" fillId="0" borderId="0" xfId="5" applyNumberFormat="1" applyFont="1"/>
    <xf numFmtId="168" fontId="8" fillId="0" borderId="0" xfId="1" applyNumberFormat="1" applyFont="1" applyBorder="1"/>
    <xf numFmtId="3" fontId="8" fillId="0" borderId="0" xfId="2" applyNumberFormat="1" applyFont="1" applyBorder="1"/>
    <xf numFmtId="164" fontId="8" fillId="0" borderId="0" xfId="1" applyNumberFormat="1" applyFont="1"/>
    <xf numFmtId="14" fontId="3" fillId="2" borderId="0" xfId="2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20" fillId="0" borderId="0" xfId="0" applyFont="1" applyAlignment="1">
      <alignment horizontal="center"/>
    </xf>
    <xf numFmtId="0" fontId="21" fillId="3" borderId="3" xfId="2" applyFont="1" applyFill="1" applyBorder="1" applyAlignment="1">
      <alignment horizontal="center"/>
    </xf>
    <xf numFmtId="0" fontId="12" fillId="0" borderId="0" xfId="2" applyFont="1" applyBorder="1" applyAlignment="1"/>
    <xf numFmtId="0" fontId="21" fillId="0" borderId="0" xfId="2" applyFont="1" applyBorder="1" applyAlignment="1">
      <alignment horizontal="right"/>
    </xf>
    <xf numFmtId="0" fontId="18" fillId="0" borderId="0" xfId="2" applyFont="1"/>
    <xf numFmtId="0" fontId="19" fillId="0" borderId="0" xfId="2" applyFont="1" applyFill="1"/>
    <xf numFmtId="0" fontId="22" fillId="8" borderId="0" xfId="0" applyFont="1" applyFill="1"/>
    <xf numFmtId="0" fontId="20" fillId="0" borderId="0" xfId="0" applyFont="1"/>
    <xf numFmtId="173" fontId="12" fillId="0" borderId="0" xfId="2" applyNumberFormat="1" applyFont="1" applyBorder="1"/>
    <xf numFmtId="0" fontId="12" fillId="0" borderId="0" xfId="2" applyFont="1" applyBorder="1"/>
    <xf numFmtId="0" fontId="0" fillId="8" borderId="0" xfId="0" applyFont="1" applyFill="1"/>
    <xf numFmtId="164" fontId="20" fillId="0" borderId="0" xfId="0" applyNumberFormat="1" applyFont="1"/>
    <xf numFmtId="0" fontId="13" fillId="0" borderId="4" xfId="2" applyFont="1" applyBorder="1"/>
    <xf numFmtId="0" fontId="12" fillId="0" borderId="4" xfId="2" applyFont="1" applyBorder="1"/>
    <xf numFmtId="3" fontId="0" fillId="8" borderId="4" xfId="0" applyNumberFormat="1" applyFont="1" applyFill="1" applyBorder="1"/>
    <xf numFmtId="164" fontId="20" fillId="0" borderId="4" xfId="0" applyNumberFormat="1" applyFont="1" applyBorder="1"/>
    <xf numFmtId="1" fontId="8" fillId="0" borderId="0" xfId="9" applyNumberFormat="1" applyFont="1"/>
    <xf numFmtId="0" fontId="8" fillId="0" borderId="0" xfId="9" applyFont="1"/>
    <xf numFmtId="0" fontId="20" fillId="0" borderId="0" xfId="0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0" fontId="20" fillId="0" borderId="0" xfId="0" applyFont="1" applyFill="1" applyBorder="1"/>
    <xf numFmtId="164" fontId="0" fillId="0" borderId="0" xfId="0" applyNumberFormat="1" applyFill="1" applyBorder="1"/>
    <xf numFmtId="164" fontId="20" fillId="0" borderId="0" xfId="0" applyNumberFormat="1" applyFont="1" applyFill="1" applyBorder="1"/>
    <xf numFmtId="3" fontId="20" fillId="0" borderId="0" xfId="0" applyNumberFormat="1" applyFont="1" applyFill="1" applyBorder="1"/>
    <xf numFmtId="164" fontId="2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4" fillId="0" borderId="3" xfId="0" applyFont="1" applyBorder="1" applyAlignment="1">
      <alignment horizontal="center"/>
    </xf>
    <xf numFmtId="164" fontId="22" fillId="0" borderId="0" xfId="0" applyNumberFormat="1" applyFont="1"/>
    <xf numFmtId="164" fontId="12" fillId="0" borderId="0" xfId="11" applyNumberFormat="1" applyFont="1"/>
    <xf numFmtId="164" fontId="12" fillId="0" borderId="0" xfId="1" applyNumberFormat="1" applyFont="1" applyBorder="1"/>
    <xf numFmtId="164" fontId="25" fillId="0" borderId="0" xfId="11" applyNumberFormat="1" applyFont="1"/>
    <xf numFmtId="164" fontId="26" fillId="0" borderId="0" xfId="0" applyNumberFormat="1" applyFont="1"/>
    <xf numFmtId="164" fontId="25" fillId="0" borderId="0" xfId="1" applyNumberFormat="1" applyFont="1"/>
    <xf numFmtId="164" fontId="27" fillId="0" borderId="0" xfId="1" applyNumberFormat="1" applyFont="1" applyBorder="1"/>
    <xf numFmtId="10" fontId="20" fillId="0" borderId="0" xfId="5" applyNumberFormat="1" applyFont="1"/>
    <xf numFmtId="164" fontId="0" fillId="0" borderId="1" xfId="0" applyNumberFormat="1" applyBorder="1"/>
    <xf numFmtId="167" fontId="0" fillId="0" borderId="0" xfId="0" applyNumberFormat="1"/>
    <xf numFmtId="167" fontId="12" fillId="0" borderId="0" xfId="5" applyNumberFormat="1" applyFont="1"/>
    <xf numFmtId="0" fontId="28" fillId="0" borderId="0" xfId="0" applyFont="1"/>
    <xf numFmtId="3" fontId="29" fillId="0" borderId="0" xfId="0" applyNumberFormat="1" applyFont="1"/>
    <xf numFmtId="164" fontId="12" fillId="0" borderId="0" xfId="1" applyNumberFormat="1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7" fontId="0" fillId="0" borderId="1" xfId="5" applyNumberFormat="1" applyFont="1" applyBorder="1"/>
    <xf numFmtId="164" fontId="0" fillId="0" borderId="0" xfId="0" applyNumberFormat="1" applyBorder="1"/>
    <xf numFmtId="167" fontId="0" fillId="0" borderId="0" xfId="5" applyNumberFormat="1" applyFont="1" applyBorder="1"/>
    <xf numFmtId="164" fontId="0" fillId="0" borderId="3" xfId="0" applyNumberFormat="1" applyBorder="1"/>
    <xf numFmtId="167" fontId="0" fillId="0" borderId="3" xfId="5" applyNumberFormat="1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Fill="1"/>
    <xf numFmtId="3" fontId="8" fillId="0" borderId="0" xfId="11" applyNumberFormat="1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0" borderId="0" xfId="0" applyFont="1"/>
    <xf numFmtId="3" fontId="3" fillId="0" borderId="0" xfId="11" applyNumberFormat="1" applyFont="1" applyFill="1"/>
    <xf numFmtId="3" fontId="8" fillId="0" borderId="0" xfId="1" applyNumberFormat="1" applyFont="1" applyFill="1"/>
    <xf numFmtId="3" fontId="3" fillId="0" borderId="0" xfId="1" applyNumberFormat="1" applyFont="1" applyFill="1"/>
    <xf numFmtId="3" fontId="8" fillId="0" borderId="0" xfId="12" applyNumberFormat="1" applyFont="1" applyBorder="1"/>
    <xf numFmtId="164" fontId="8" fillId="0" borderId="0" xfId="12" applyNumberFormat="1" applyFont="1" applyBorder="1"/>
    <xf numFmtId="164" fontId="8" fillId="0" borderId="0" xfId="1" applyNumberFormat="1" applyFont="1" applyFill="1"/>
    <xf numFmtId="3" fontId="8" fillId="0" borderId="0" xfId="13" applyNumberFormat="1" applyFont="1" applyFill="1"/>
    <xf numFmtId="3" fontId="31" fillId="11" borderId="5" xfId="0" applyNumberFormat="1" applyFont="1" applyFill="1" applyBorder="1" applyAlignment="1" applyProtection="1">
      <alignment horizontal="right" wrapText="1"/>
    </xf>
    <xf numFmtId="164" fontId="8" fillId="0" borderId="0" xfId="11" applyNumberFormat="1" applyFont="1" applyFill="1"/>
    <xf numFmtId="3" fontId="2" fillId="12" borderId="0" xfId="1" applyNumberFormat="1" applyFont="1" applyFill="1"/>
    <xf numFmtId="3" fontId="2" fillId="0" borderId="0" xfId="1" applyNumberFormat="1" applyFont="1" applyFill="1"/>
    <xf numFmtId="164" fontId="30" fillId="0" borderId="6" xfId="1" applyNumberFormat="1" applyFont="1" applyBorder="1"/>
    <xf numFmtId="164" fontId="2" fillId="0" borderId="0" xfId="1" applyNumberFormat="1" applyFont="1" applyFill="1"/>
    <xf numFmtId="164" fontId="3" fillId="0" borderId="0" xfId="1" applyNumberFormat="1" applyFont="1" applyFill="1"/>
    <xf numFmtId="164" fontId="2" fillId="0" borderId="0" xfId="0" applyNumberFormat="1" applyFont="1"/>
    <xf numFmtId="164" fontId="8" fillId="0" borderId="3" xfId="1" applyNumberFormat="1" applyFont="1" applyBorder="1"/>
    <xf numFmtId="3" fontId="8" fillId="0" borderId="3" xfId="11" applyNumberFormat="1" applyFont="1" applyFill="1" applyBorder="1"/>
    <xf numFmtId="3" fontId="3" fillId="0" borderId="3" xfId="11" applyNumberFormat="1" applyFont="1" applyFill="1" applyBorder="1"/>
    <xf numFmtId="164" fontId="30" fillId="0" borderId="7" xfId="1" applyNumberFormat="1" applyFont="1" applyBorder="1"/>
    <xf numFmtId="164" fontId="8" fillId="0" borderId="3" xfId="11" applyNumberFormat="1" applyFont="1" applyFill="1" applyBorder="1"/>
    <xf numFmtId="0" fontId="30" fillId="0" borderId="0" xfId="0" applyFont="1"/>
    <xf numFmtId="164" fontId="30" fillId="0" borderId="0" xfId="0" applyNumberFormat="1" applyFont="1"/>
    <xf numFmtId="164" fontId="8" fillId="0" borderId="1" xfId="1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7" fontId="8" fillId="0" borderId="0" xfId="5" applyNumberFormat="1" applyFont="1"/>
    <xf numFmtId="164" fontId="8" fillId="0" borderId="0" xfId="1" applyNumberFormat="1" applyFont="1" applyBorder="1"/>
    <xf numFmtId="167" fontId="8" fillId="0" borderId="0" xfId="5" applyNumberFormat="1" applyFont="1" applyBorder="1"/>
    <xf numFmtId="167" fontId="8" fillId="0" borderId="3" xfId="5" applyNumberFormat="1" applyFont="1" applyBorder="1"/>
    <xf numFmtId="164" fontId="8" fillId="0" borderId="0" xfId="11" applyNumberFormat="1" applyFont="1"/>
    <xf numFmtId="164" fontId="8" fillId="0" borderId="0" xfId="7" applyNumberFormat="1" applyFont="1" applyBorder="1" applyProtection="1"/>
    <xf numFmtId="164" fontId="8" fillId="0" borderId="8" xfId="1" applyNumberFormat="1" applyFont="1" applyBorder="1"/>
    <xf numFmtId="164" fontId="8" fillId="0" borderId="0" xfId="7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/>
    <xf numFmtId="164" fontId="32" fillId="0" borderId="0" xfId="0" applyNumberFormat="1" applyFont="1"/>
    <xf numFmtId="0" fontId="8" fillId="0" borderId="0" xfId="0" applyFont="1"/>
    <xf numFmtId="164" fontId="14" fillId="0" borderId="0" xfId="0" applyNumberFormat="1" applyFont="1"/>
    <xf numFmtId="170" fontId="8" fillId="0" borderId="0" xfId="1" applyNumberFormat="1" applyFont="1" applyBorder="1"/>
    <xf numFmtId="164" fontId="8" fillId="0" borderId="9" xfId="1" applyNumberFormat="1" applyFont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17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167" fontId="3" fillId="0" borderId="0" xfId="5" applyNumberFormat="1" applyFont="1"/>
    <xf numFmtId="167" fontId="3" fillId="0" borderId="3" xfId="5" applyNumberFormat="1" applyFont="1" applyBorder="1"/>
    <xf numFmtId="3" fontId="8" fillId="0" borderId="0" xfId="3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1" fontId="17" fillId="0" borderId="0" xfId="6" applyNumberFormat="1" applyFont="1" applyFill="1" applyBorder="1" applyAlignment="1">
      <alignment horizontal="right" vertical="center"/>
    </xf>
    <xf numFmtId="0" fontId="8" fillId="0" borderId="1" xfId="2" applyFont="1" applyBorder="1"/>
    <xf numFmtId="3" fontId="8" fillId="8" borderId="1" xfId="3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3" fontId="8" fillId="8" borderId="0" xfId="3" applyNumberFormat="1" applyFont="1" applyFill="1" applyBorder="1" applyAlignment="1">
      <alignment horizontal="center"/>
    </xf>
    <xf numFmtId="172" fontId="8" fillId="0" borderId="0" xfId="2" applyNumberFormat="1" applyFont="1" applyBorder="1" applyAlignment="1">
      <alignment horizontal="left"/>
    </xf>
    <xf numFmtId="0" fontId="9" fillId="0" borderId="0" xfId="2" applyFont="1" applyAlignment="1">
      <alignment horizontal="center"/>
    </xf>
    <xf numFmtId="49" fontId="8" fillId="8" borderId="0" xfId="3" quotePrefix="1" applyNumberFormat="1" applyFont="1" applyFill="1" applyBorder="1" applyAlignment="1">
      <alignment horizontal="center"/>
    </xf>
    <xf numFmtId="3" fontId="8" fillId="9" borderId="0" xfId="3" applyNumberFormat="1" applyFont="1" applyFill="1" applyBorder="1" applyAlignment="1">
      <alignment horizontal="center"/>
    </xf>
    <xf numFmtId="0" fontId="3" fillId="8" borderId="0" xfId="2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33" fillId="10" borderId="3" xfId="2" applyFont="1" applyFill="1" applyBorder="1" applyAlignment="1">
      <alignment horizontal="center"/>
    </xf>
    <xf numFmtId="164" fontId="8" fillId="0" borderId="0" xfId="7" applyNumberFormat="1" applyFont="1"/>
    <xf numFmtId="164" fontId="8" fillId="0" borderId="0" xfId="10" applyNumberFormat="1" applyFont="1"/>
    <xf numFmtId="3" fontId="8" fillId="0" borderId="0" xfId="3" applyNumberFormat="1" applyFont="1"/>
    <xf numFmtId="164" fontId="9" fillId="0" borderId="0" xfId="7" applyNumberFormat="1" applyFont="1" applyFill="1"/>
    <xf numFmtId="164" fontId="3" fillId="0" borderId="0" xfId="7" applyNumberFormat="1" applyFont="1"/>
    <xf numFmtId="174" fontId="8" fillId="0" borderId="0" xfId="7" applyNumberFormat="1" applyFont="1"/>
    <xf numFmtId="167" fontId="9" fillId="0" borderId="0" xfId="5" applyNumberFormat="1" applyFont="1" applyFill="1"/>
    <xf numFmtId="164" fontId="8" fillId="0" borderId="4" xfId="7" applyNumberFormat="1" applyFont="1" applyBorder="1"/>
    <xf numFmtId="167" fontId="8" fillId="0" borderId="4" xfId="5" applyNumberFormat="1" applyFont="1" applyBorder="1"/>
    <xf numFmtId="174" fontId="8" fillId="0" borderId="4" xfId="7" applyNumberFormat="1" applyFont="1" applyBorder="1"/>
    <xf numFmtId="3" fontId="8" fillId="0" borderId="4" xfId="3" applyNumberFormat="1" applyFont="1" applyBorder="1"/>
    <xf numFmtId="164" fontId="9" fillId="0" borderId="4" xfId="7" applyNumberFormat="1" applyFont="1" applyFill="1" applyBorder="1"/>
    <xf numFmtId="3" fontId="8" fillId="8" borderId="0" xfId="0" applyNumberFormat="1" applyFont="1" applyFill="1"/>
    <xf numFmtId="167" fontId="2" fillId="0" borderId="0" xfId="5" applyNumberFormat="1" applyFont="1"/>
    <xf numFmtId="0" fontId="11" fillId="0" borderId="4" xfId="0" applyFont="1" applyBorder="1"/>
    <xf numFmtId="167" fontId="11" fillId="0" borderId="4" xfId="5" applyNumberFormat="1" applyFont="1" applyBorder="1"/>
    <xf numFmtId="3" fontId="9" fillId="0" borderId="4" xfId="2" applyNumberFormat="1" applyFont="1" applyBorder="1"/>
    <xf numFmtId="3" fontId="11" fillId="0" borderId="4" xfId="0" applyNumberFormat="1" applyFont="1" applyBorder="1"/>
    <xf numFmtId="3" fontId="13" fillId="0" borderId="4" xfId="2" applyNumberFormat="1" applyFont="1" applyBorder="1"/>
    <xf numFmtId="164" fontId="11" fillId="0" borderId="4" xfId="0" applyNumberFormat="1" applyFont="1" applyBorder="1"/>
    <xf numFmtId="3" fontId="11" fillId="0" borderId="4" xfId="0" applyNumberFormat="1" applyFont="1" applyFill="1" applyBorder="1"/>
    <xf numFmtId="164" fontId="8" fillId="0" borderId="0" xfId="0" applyNumberFormat="1" applyFont="1" applyFill="1" applyBorder="1"/>
    <xf numFmtId="3" fontId="24" fillId="0" borderId="0" xfId="1" applyNumberFormat="1" applyFont="1" applyFill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31" fillId="2" borderId="0" xfId="2" applyFont="1" applyFill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0" fontId="35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5" fillId="2" borderId="0" xfId="0" applyFont="1" applyFill="1"/>
    <xf numFmtId="0" fontId="35" fillId="0" borderId="0" xfId="0" applyFont="1" applyFill="1" applyAlignment="1">
      <alignment horizontal="right"/>
    </xf>
    <xf numFmtId="0" fontId="31" fillId="0" borderId="0" xfId="2" applyFont="1" applyFill="1"/>
    <xf numFmtId="0" fontId="35" fillId="0" borderId="0" xfId="0" applyFont="1" applyFill="1"/>
    <xf numFmtId="167" fontId="0" fillId="0" borderId="0" xfId="5" applyNumberFormat="1" applyFont="1" applyFill="1"/>
    <xf numFmtId="167" fontId="8" fillId="0" borderId="0" xfId="5" applyNumberFormat="1" applyFont="1" applyFill="1"/>
    <xf numFmtId="3" fontId="8" fillId="2" borderId="0" xfId="8" applyNumberFormat="1" applyFont="1" applyFill="1" applyBorder="1" applyAlignment="1" applyProtection="1">
      <alignment horizontal="right"/>
    </xf>
    <xf numFmtId="3" fontId="8" fillId="2" borderId="0" xfId="6" applyNumberFormat="1" applyFont="1" applyFill="1" applyBorder="1" applyAlignment="1">
      <alignment horizontal="right"/>
    </xf>
    <xf numFmtId="3" fontId="11" fillId="2" borderId="4" xfId="0" applyNumberFormat="1" applyFont="1" applyFill="1" applyBorder="1"/>
    <xf numFmtId="170" fontId="11" fillId="0" borderId="0" xfId="1" applyNumberFormat="1" applyFont="1"/>
    <xf numFmtId="167" fontId="0" fillId="0" borderId="0" xfId="0" applyNumberFormat="1" applyFill="1"/>
    <xf numFmtId="0" fontId="7" fillId="13" borderId="0" xfId="0" applyFont="1" applyFill="1" applyBorder="1" applyAlignment="1">
      <alignment horizontal="center"/>
    </xf>
    <xf numFmtId="0" fontId="0" fillId="13" borderId="0" xfId="0" applyFill="1"/>
    <xf numFmtId="3" fontId="8" fillId="0" borderId="0" xfId="2" applyNumberFormat="1" applyFont="1"/>
    <xf numFmtId="3" fontId="24" fillId="0" borderId="0" xfId="12" applyNumberFormat="1" applyFont="1"/>
    <xf numFmtId="164" fontId="2" fillId="0" borderId="0" xfId="12" applyNumberFormat="1" applyFont="1" applyFill="1" applyBorder="1"/>
    <xf numFmtId="3" fontId="16" fillId="0" borderId="0" xfId="0" applyNumberFormat="1" applyFont="1"/>
    <xf numFmtId="176" fontId="0" fillId="0" borderId="0" xfId="0" applyNumberFormat="1" applyFill="1" applyBorder="1"/>
    <xf numFmtId="168" fontId="9" fillId="0" borderId="4" xfId="1" applyNumberFormat="1" applyFont="1" applyBorder="1"/>
    <xf numFmtId="10" fontId="0" fillId="0" borderId="0" xfId="0" applyNumberFormat="1"/>
    <xf numFmtId="164" fontId="8" fillId="0" borderId="5" xfId="0" applyNumberFormat="1" applyFont="1" applyFill="1" applyBorder="1" applyAlignment="1" applyProtection="1">
      <alignment horizontal="right" wrapText="1"/>
    </xf>
    <xf numFmtId="3" fontId="8" fillId="0" borderId="5" xfId="0" applyNumberFormat="1" applyFont="1" applyFill="1" applyBorder="1" applyAlignment="1" applyProtection="1">
      <alignment horizontal="right" wrapText="1"/>
    </xf>
    <xf numFmtId="167" fontId="0" fillId="0" borderId="4" xfId="5" applyNumberFormat="1" applyFont="1" applyBorder="1"/>
    <xf numFmtId="3" fontId="0" fillId="0" borderId="10" xfId="0" applyNumberFormat="1" applyBorder="1"/>
    <xf numFmtId="177" fontId="20" fillId="0" borderId="0" xfId="0" applyNumberFormat="1" applyFont="1" applyFill="1" applyBorder="1"/>
    <xf numFmtId="3" fontId="8" fillId="6" borderId="1" xfId="3" applyNumberFormat="1" applyFont="1" applyFill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"/>
    </xf>
    <xf numFmtId="49" fontId="8" fillId="0" borderId="0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3" fontId="8" fillId="0" borderId="1" xfId="3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3" fontId="8" fillId="6" borderId="0" xfId="3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9" borderId="0" xfId="0" applyFont="1" applyFill="1" applyBorder="1" applyAlignment="1">
      <alignment horizontal="center"/>
    </xf>
    <xf numFmtId="3" fontId="8" fillId="0" borderId="3" xfId="3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3" fontId="8" fillId="9" borderId="3" xfId="3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8" fillId="0" borderId="0" xfId="3" quotePrefix="1" applyNumberFormat="1" applyFont="1" applyBorder="1" applyAlignment="1">
      <alignment horizontal="center"/>
    </xf>
    <xf numFmtId="3" fontId="8" fillId="0" borderId="0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6" fillId="0" borderId="0" xfId="7" applyNumberFormat="1" applyFont="1" applyAlignment="1">
      <alignment horizontal="right" indent="1"/>
    </xf>
    <xf numFmtId="164" fontId="0" fillId="0" borderId="4" xfId="0" applyNumberFormat="1" applyBorder="1"/>
    <xf numFmtId="1" fontId="11" fillId="0" borderId="0" xfId="0" applyNumberFormat="1" applyFont="1"/>
    <xf numFmtId="164" fontId="1" fillId="0" borderId="4" xfId="7" applyNumberFormat="1" applyFont="1" applyFill="1" applyBorder="1"/>
  </cellXfs>
  <cellStyles count="14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4" xfId="13" xr:uid="{C78843C7-AB92-441F-B839-B01C6EF3273B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Kristiansund</c:v>
                </c:pt>
                <c:pt idx="1">
                  <c:v>Molde</c:v>
                </c:pt>
                <c:pt idx="2">
                  <c:v>Ålesund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</c:strCache>
            </c:strRef>
          </c:cat>
          <c:val>
            <c:numRef>
              <c:f>komm!$F$31:$F$56</c:f>
              <c:numCache>
                <c:formatCode>0.0\ %</c:formatCode>
                <c:ptCount val="26"/>
                <c:pt idx="0">
                  <c:v>0.86854928283868982</c:v>
                </c:pt>
                <c:pt idx="1">
                  <c:v>0.9541106986867095</c:v>
                </c:pt>
                <c:pt idx="2">
                  <c:v>0.97964093107223715</c:v>
                </c:pt>
                <c:pt idx="3">
                  <c:v>0.86003799115266866</c:v>
                </c:pt>
                <c:pt idx="4">
                  <c:v>0.93102276763068914</c:v>
                </c:pt>
                <c:pt idx="5">
                  <c:v>1.075507474628578</c:v>
                </c:pt>
                <c:pt idx="6">
                  <c:v>1.0277910272609587</c:v>
                </c:pt>
                <c:pt idx="7">
                  <c:v>0.7984749808900431</c:v>
                </c:pt>
                <c:pt idx="8">
                  <c:v>0.82403296861549935</c:v>
                </c:pt>
                <c:pt idx="9">
                  <c:v>0.88795451608748399</c:v>
                </c:pt>
                <c:pt idx="10">
                  <c:v>0.83968333323090349</c:v>
                </c:pt>
                <c:pt idx="11">
                  <c:v>0.82603480084826508</c:v>
                </c:pt>
                <c:pt idx="12">
                  <c:v>0.90677497501550697</c:v>
                </c:pt>
                <c:pt idx="13">
                  <c:v>0.93974880867802635</c:v>
                </c:pt>
                <c:pt idx="14">
                  <c:v>0.87458024556598946</c:v>
                </c:pt>
                <c:pt idx="15">
                  <c:v>0.94577890011226395</c:v>
                </c:pt>
                <c:pt idx="16">
                  <c:v>0.91132715338231851</c:v>
                </c:pt>
                <c:pt idx="17">
                  <c:v>0.77694067892793239</c:v>
                </c:pt>
                <c:pt idx="18">
                  <c:v>0.78293740191061612</c:v>
                </c:pt>
                <c:pt idx="19">
                  <c:v>0.94017770965402592</c:v>
                </c:pt>
                <c:pt idx="20">
                  <c:v>0.77629510565457915</c:v>
                </c:pt>
                <c:pt idx="21">
                  <c:v>0.84129169864586717</c:v>
                </c:pt>
                <c:pt idx="22">
                  <c:v>0.85705687173853451</c:v>
                </c:pt>
                <c:pt idx="23">
                  <c:v>0.77870693004095259</c:v>
                </c:pt>
                <c:pt idx="24">
                  <c:v>0.88470867085295735</c:v>
                </c:pt>
                <c:pt idx="25">
                  <c:v>0.81709146961763168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Kristiansund</c:v>
                </c:pt>
                <c:pt idx="1">
                  <c:v>Molde</c:v>
                </c:pt>
                <c:pt idx="2">
                  <c:v>Ålesund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0.94716204836551665</c:v>
                </c:pt>
                <c:pt idx="1">
                  <c:v>0.97037886369826598</c:v>
                </c:pt>
                <c:pt idx="2">
                  <c:v>0.98059095665247686</c:v>
                </c:pt>
                <c:pt idx="3">
                  <c:v>0.94673648378121567</c:v>
                </c:pt>
                <c:pt idx="4">
                  <c:v>0.96114369127585775</c:v>
                </c:pt>
                <c:pt idx="5">
                  <c:v>1.0189375740750133</c:v>
                </c:pt>
                <c:pt idx="6">
                  <c:v>0.9998509951279656</c:v>
                </c:pt>
                <c:pt idx="7">
                  <c:v>0.94365833326808435</c:v>
                </c:pt>
                <c:pt idx="8">
                  <c:v>0.94493623265435733</c:v>
                </c:pt>
                <c:pt idx="9">
                  <c:v>0.94813231002795639</c:v>
                </c:pt>
                <c:pt idx="10">
                  <c:v>0.94571875088512736</c:v>
                </c:pt>
                <c:pt idx="11">
                  <c:v>0.94503632426599549</c:v>
                </c:pt>
                <c:pt idx="12">
                  <c:v>0.9514445742297849</c:v>
                </c:pt>
                <c:pt idx="13">
                  <c:v>0.96463410769479263</c:v>
                </c:pt>
                <c:pt idx="14">
                  <c:v>0.94746359650188172</c:v>
                </c:pt>
                <c:pt idx="15">
                  <c:v>0.96704614426848767</c:v>
                </c:pt>
                <c:pt idx="16">
                  <c:v>0.95326544557650961</c:v>
                </c:pt>
                <c:pt idx="17">
                  <c:v>0.94258161816997876</c:v>
                </c:pt>
                <c:pt idx="18">
                  <c:v>0.94288145431911308</c:v>
                </c:pt>
                <c:pt idx="19">
                  <c:v>0.96480566808519252</c:v>
                </c:pt>
                <c:pt idx="20">
                  <c:v>0.94254933950631103</c:v>
                </c:pt>
                <c:pt idx="21">
                  <c:v>0.94579916915587536</c:v>
                </c:pt>
                <c:pt idx="22">
                  <c:v>0.94658742781050875</c:v>
                </c:pt>
                <c:pt idx="23">
                  <c:v>0.94266993072562988</c:v>
                </c:pt>
                <c:pt idx="24">
                  <c:v>0.94797001776622991</c:v>
                </c:pt>
                <c:pt idx="25">
                  <c:v>0.9445891577044635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Tromsø</c:v>
                </c:pt>
                <c:pt idx="1">
                  <c:v>Harstad</c:v>
                </c:pt>
                <c:pt idx="2">
                  <c:v>Alta</c:v>
                </c:pt>
                <c:pt idx="3">
                  <c:v>Vardø</c:v>
                </c:pt>
                <c:pt idx="4">
                  <c:v>Vadsø</c:v>
                </c:pt>
                <c:pt idx="5">
                  <c:v>Hammerfest</c:v>
                </c:pt>
                <c:pt idx="6">
                  <c:v>Kvæfjord</c:v>
                </c:pt>
                <c:pt idx="7">
                  <c:v>Tjeldsund</c:v>
                </c:pt>
                <c:pt idx="8">
                  <c:v>Ibestad</c:v>
                </c:pt>
                <c:pt idx="9">
                  <c:v>Gratangen</c:v>
                </c:pt>
                <c:pt idx="10">
                  <c:v>Lavangen</c:v>
                </c:pt>
                <c:pt idx="11">
                  <c:v>Bardu</c:v>
                </c:pt>
                <c:pt idx="12">
                  <c:v>Salangen</c:v>
                </c:pt>
                <c:pt idx="13">
                  <c:v>Målselv</c:v>
                </c:pt>
                <c:pt idx="14">
                  <c:v>Sørreisa</c:v>
                </c:pt>
                <c:pt idx="15">
                  <c:v>Dyrøy</c:v>
                </c:pt>
                <c:pt idx="16">
                  <c:v>Senja</c:v>
                </c:pt>
                <c:pt idx="17">
                  <c:v>Balsfjord</c:v>
                </c:pt>
                <c:pt idx="18">
                  <c:v>Karlsøy</c:v>
                </c:pt>
                <c:pt idx="19">
                  <c:v>Lyngen</c:v>
                </c:pt>
                <c:pt idx="20">
                  <c:v>Storfjord</c:v>
                </c:pt>
                <c:pt idx="21">
                  <c:v>Kåfjord</c:v>
                </c:pt>
                <c:pt idx="22">
                  <c:v>Skjervøy</c:v>
                </c:pt>
                <c:pt idx="23">
                  <c:v>Nordreisa</c:v>
                </c:pt>
                <c:pt idx="24">
                  <c:v>Kvænangen</c:v>
                </c:pt>
                <c:pt idx="25">
                  <c:v>Kautokeino</c:v>
                </c:pt>
                <c:pt idx="26">
                  <c:v>Loppa</c:v>
                </c:pt>
                <c:pt idx="27">
                  <c:v>Hasvik</c:v>
                </c:pt>
                <c:pt idx="28">
                  <c:v>Måsøy</c:v>
                </c:pt>
                <c:pt idx="29">
                  <c:v>Nordkapp</c:v>
                </c:pt>
                <c:pt idx="30">
                  <c:v>Porsanger</c:v>
                </c:pt>
                <c:pt idx="31">
                  <c:v>Karasjok</c:v>
                </c:pt>
                <c:pt idx="32">
                  <c:v>Lebesby</c:v>
                </c:pt>
                <c:pt idx="33">
                  <c:v>Gamvik</c:v>
                </c:pt>
                <c:pt idx="34">
                  <c:v>Berlevåg</c:v>
                </c:pt>
                <c:pt idx="35">
                  <c:v>Tana</c:v>
                </c:pt>
                <c:pt idx="36">
                  <c:v>Nesseby</c:v>
                </c:pt>
                <c:pt idx="37">
                  <c:v>Båtsfjord</c:v>
                </c:pt>
                <c:pt idx="38">
                  <c:v>Sør-Varanger</c:v>
                </c:pt>
              </c:strCache>
            </c:strRef>
          </c:cat>
          <c:val>
            <c:numRef>
              <c:f>komm!$F$324:$F$362</c:f>
              <c:numCache>
                <c:formatCode>0.0\ %</c:formatCode>
                <c:ptCount val="39"/>
                <c:pt idx="0">
                  <c:v>0.98575414869836542</c:v>
                </c:pt>
                <c:pt idx="1">
                  <c:v>0.85876563331724132</c:v>
                </c:pt>
                <c:pt idx="2">
                  <c:v>0.86633260016149982</c:v>
                </c:pt>
                <c:pt idx="3">
                  <c:v>0.72535001006254107</c:v>
                </c:pt>
                <c:pt idx="4">
                  <c:v>0.84074603891223887</c:v>
                </c:pt>
                <c:pt idx="5">
                  <c:v>0.92310152496910558</c:v>
                </c:pt>
                <c:pt idx="6">
                  <c:v>0.71488753545436623</c:v>
                </c:pt>
                <c:pt idx="7">
                  <c:v>0.75020992281139554</c:v>
                </c:pt>
                <c:pt idx="8">
                  <c:v>0.81323421276555219</c:v>
                </c:pt>
                <c:pt idx="9">
                  <c:v>0.79700897761707712</c:v>
                </c:pt>
                <c:pt idx="10">
                  <c:v>0.64296959653344643</c:v>
                </c:pt>
                <c:pt idx="11">
                  <c:v>0.97879849468581537</c:v>
                </c:pt>
                <c:pt idx="12">
                  <c:v>0.81322235620134498</c:v>
                </c:pt>
                <c:pt idx="13">
                  <c:v>0.92305798223371716</c:v>
                </c:pt>
                <c:pt idx="14">
                  <c:v>0.79861520989174428</c:v>
                </c:pt>
                <c:pt idx="15">
                  <c:v>0.72611026169644832</c:v>
                </c:pt>
                <c:pt idx="16">
                  <c:v>0.82284186747948984</c:v>
                </c:pt>
                <c:pt idx="17">
                  <c:v>0.72457934096206755</c:v>
                </c:pt>
                <c:pt idx="18">
                  <c:v>0.79849609874531546</c:v>
                </c:pt>
                <c:pt idx="19">
                  <c:v>0.71273453222229366</c:v>
                </c:pt>
                <c:pt idx="20">
                  <c:v>0.9007484771574481</c:v>
                </c:pt>
                <c:pt idx="21">
                  <c:v>0.76612995246623405</c:v>
                </c:pt>
                <c:pt idx="22">
                  <c:v>0.78767031316204061</c:v>
                </c:pt>
                <c:pt idx="23">
                  <c:v>0.7831527562572308</c:v>
                </c:pt>
                <c:pt idx="24">
                  <c:v>0.8381493172596709</c:v>
                </c:pt>
                <c:pt idx="25">
                  <c:v>0.60661782958897159</c:v>
                </c:pt>
                <c:pt idx="26">
                  <c:v>0.7134171951870768</c:v>
                </c:pt>
                <c:pt idx="27">
                  <c:v>0.72919104031434778</c:v>
                </c:pt>
                <c:pt idx="28">
                  <c:v>0.89738440909097672</c:v>
                </c:pt>
                <c:pt idx="29">
                  <c:v>0.86400239979692628</c:v>
                </c:pt>
                <c:pt idx="30">
                  <c:v>0.80442776127404725</c:v>
                </c:pt>
                <c:pt idx="31">
                  <c:v>0.69948039722221833</c:v>
                </c:pt>
                <c:pt idx="32">
                  <c:v>0.92944348689096545</c:v>
                </c:pt>
                <c:pt idx="33">
                  <c:v>0.76432257357381395</c:v>
                </c:pt>
                <c:pt idx="34">
                  <c:v>0.83374467528616636</c:v>
                </c:pt>
                <c:pt idx="35">
                  <c:v>0.7767089114197947</c:v>
                </c:pt>
                <c:pt idx="36">
                  <c:v>0.64495486905066757</c:v>
                </c:pt>
                <c:pt idx="37">
                  <c:v>0.87978523644960482</c:v>
                </c:pt>
                <c:pt idx="38">
                  <c:v>0.84388706248257139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Tromsø</c:v>
                </c:pt>
                <c:pt idx="1">
                  <c:v>Harstad</c:v>
                </c:pt>
                <c:pt idx="2">
                  <c:v>Alta</c:v>
                </c:pt>
                <c:pt idx="3">
                  <c:v>Vardø</c:v>
                </c:pt>
                <c:pt idx="4">
                  <c:v>Vadsø</c:v>
                </c:pt>
                <c:pt idx="5">
                  <c:v>Hammerfest</c:v>
                </c:pt>
                <c:pt idx="6">
                  <c:v>Kvæfjord</c:v>
                </c:pt>
                <c:pt idx="7">
                  <c:v>Tjeldsund</c:v>
                </c:pt>
                <c:pt idx="8">
                  <c:v>Ibestad</c:v>
                </c:pt>
                <c:pt idx="9">
                  <c:v>Gratangen</c:v>
                </c:pt>
                <c:pt idx="10">
                  <c:v>Lavangen</c:v>
                </c:pt>
                <c:pt idx="11">
                  <c:v>Bardu</c:v>
                </c:pt>
                <c:pt idx="12">
                  <c:v>Salangen</c:v>
                </c:pt>
                <c:pt idx="13">
                  <c:v>Målselv</c:v>
                </c:pt>
                <c:pt idx="14">
                  <c:v>Sørreisa</c:v>
                </c:pt>
                <c:pt idx="15">
                  <c:v>Dyrøy</c:v>
                </c:pt>
                <c:pt idx="16">
                  <c:v>Senja</c:v>
                </c:pt>
                <c:pt idx="17">
                  <c:v>Balsfjord</c:v>
                </c:pt>
                <c:pt idx="18">
                  <c:v>Karlsøy</c:v>
                </c:pt>
                <c:pt idx="19">
                  <c:v>Lyngen</c:v>
                </c:pt>
                <c:pt idx="20">
                  <c:v>Storfjord</c:v>
                </c:pt>
                <c:pt idx="21">
                  <c:v>Kåfjord</c:v>
                </c:pt>
                <c:pt idx="22">
                  <c:v>Skjervøy</c:v>
                </c:pt>
                <c:pt idx="23">
                  <c:v>Nordreisa</c:v>
                </c:pt>
                <c:pt idx="24">
                  <c:v>Kvænangen</c:v>
                </c:pt>
                <c:pt idx="25">
                  <c:v>Kautokeino</c:v>
                </c:pt>
                <c:pt idx="26">
                  <c:v>Loppa</c:v>
                </c:pt>
                <c:pt idx="27">
                  <c:v>Hasvik</c:v>
                </c:pt>
                <c:pt idx="28">
                  <c:v>Måsøy</c:v>
                </c:pt>
                <c:pt idx="29">
                  <c:v>Nordkapp</c:v>
                </c:pt>
                <c:pt idx="30">
                  <c:v>Porsanger</c:v>
                </c:pt>
                <c:pt idx="31">
                  <c:v>Karasjok</c:v>
                </c:pt>
                <c:pt idx="32">
                  <c:v>Lebesby</c:v>
                </c:pt>
                <c:pt idx="33">
                  <c:v>Gamvik</c:v>
                </c:pt>
                <c:pt idx="34">
                  <c:v>Berlevåg</c:v>
                </c:pt>
                <c:pt idx="35">
                  <c:v>Tana</c:v>
                </c:pt>
                <c:pt idx="36">
                  <c:v>Nesseby</c:v>
                </c:pt>
                <c:pt idx="37">
                  <c:v>Båtsfjord</c:v>
                </c:pt>
                <c:pt idx="38">
                  <c:v>Sør-Varanger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0.98303624370292841</c:v>
                </c:pt>
                <c:pt idx="1">
                  <c:v>0.9466728658894441</c:v>
                </c:pt>
                <c:pt idx="2">
                  <c:v>0.94705121423165695</c:v>
                </c:pt>
                <c:pt idx="3">
                  <c:v>0.94000208472670921</c:v>
                </c:pt>
                <c:pt idx="4">
                  <c:v>0.94577188616919405</c:v>
                </c:pt>
                <c:pt idx="5">
                  <c:v>0.95797519421122435</c:v>
                </c:pt>
                <c:pt idx="6">
                  <c:v>0.93947896099630057</c:v>
                </c:pt>
                <c:pt idx="7">
                  <c:v>0.94124508036415189</c:v>
                </c:pt>
                <c:pt idx="8">
                  <c:v>0.94439629486185983</c:v>
                </c:pt>
                <c:pt idx="9">
                  <c:v>0.94358503310443609</c:v>
                </c:pt>
                <c:pt idx="10">
                  <c:v>0.93588306405025457</c:v>
                </c:pt>
                <c:pt idx="11">
                  <c:v>0.98025398209790837</c:v>
                </c:pt>
                <c:pt idx="12">
                  <c:v>0.94439570203364931</c:v>
                </c:pt>
                <c:pt idx="13">
                  <c:v>0.95795777711706909</c:v>
                </c:pt>
                <c:pt idx="14">
                  <c:v>0.94366534471816932</c:v>
                </c:pt>
                <c:pt idx="15">
                  <c:v>0.94004009730840465</c:v>
                </c:pt>
                <c:pt idx="16">
                  <c:v>0.94487667759755667</c:v>
                </c:pt>
                <c:pt idx="17">
                  <c:v>0.93996355127168552</c:v>
                </c:pt>
                <c:pt idx="18">
                  <c:v>0.94365938916084791</c:v>
                </c:pt>
                <c:pt idx="19">
                  <c:v>0.93937131083469683</c:v>
                </c:pt>
                <c:pt idx="20">
                  <c:v>0.94903397508656129</c:v>
                </c:pt>
                <c:pt idx="21">
                  <c:v>0.94204108184689384</c:v>
                </c:pt>
                <c:pt idx="22">
                  <c:v>0.94311809988168394</c:v>
                </c:pt>
                <c:pt idx="23">
                  <c:v>0.94289222203644374</c:v>
                </c:pt>
                <c:pt idx="24">
                  <c:v>0.94564205008656566</c:v>
                </c:pt>
                <c:pt idx="25">
                  <c:v>0.93406547570303067</c:v>
                </c:pt>
                <c:pt idx="26">
                  <c:v>0.93940544398293591</c:v>
                </c:pt>
                <c:pt idx="27">
                  <c:v>0.94019413623929959</c:v>
                </c:pt>
                <c:pt idx="28">
                  <c:v>0.94860380467813099</c:v>
                </c:pt>
                <c:pt idx="29">
                  <c:v>0.94693470421342829</c:v>
                </c:pt>
                <c:pt idx="30">
                  <c:v>0.94395597228728456</c:v>
                </c:pt>
                <c:pt idx="31">
                  <c:v>0.93870860408469303</c:v>
                </c:pt>
                <c:pt idx="32">
                  <c:v>0.96051197897996821</c:v>
                </c:pt>
                <c:pt idx="33">
                  <c:v>0.94195071290227306</c:v>
                </c:pt>
                <c:pt idx="34">
                  <c:v>0.9454218179878906</c:v>
                </c:pt>
                <c:pt idx="35">
                  <c:v>0.94257002979457183</c:v>
                </c:pt>
                <c:pt idx="36">
                  <c:v>0.93598232767611567</c:v>
                </c:pt>
                <c:pt idx="37">
                  <c:v>0.94772384604606241</c:v>
                </c:pt>
                <c:pt idx="38">
                  <c:v>0.945928937347711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4.9639711769415534E-2</c:v>
                </c:pt>
                <c:pt idx="1">
                  <c:v>5.0998956453042275E-2</c:v>
                </c:pt>
                <c:pt idx="2">
                  <c:v>4.529658581192194E-2</c:v>
                </c:pt>
                <c:pt idx="3">
                  <c:v>4.3856291671998185E-2</c:v>
                </c:pt>
                <c:pt idx="4">
                  <c:v>4.1595956792621638E-2</c:v>
                </c:pt>
                <c:pt idx="5">
                  <c:v>4.0420930008418191E-2</c:v>
                </c:pt>
                <c:pt idx="6">
                  <c:v>3.8394161473502254E-2</c:v>
                </c:pt>
                <c:pt idx="7">
                  <c:v>3.5749173999527997E-2</c:v>
                </c:pt>
                <c:pt idx="8">
                  <c:v>3.7530420719007189E-2</c:v>
                </c:pt>
                <c:pt idx="9">
                  <c:v>3.3472386974800893E-2</c:v>
                </c:pt>
                <c:pt idx="10">
                  <c:v>4.6121616369663977E-2</c:v>
                </c:pt>
                <c:pt idx="11">
                  <c:v>4.6664745379349531E-2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-2.2991003673369984E-2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12">
                  <c:v>1.2746194711539182E-2</c:v>
                </c:pt>
                <c:pt idx="13">
                  <c:v>-1.39405992056376E-2</c:v>
                </c:pt>
                <c:pt idx="14">
                  <c:v>-3.3011505294063279E-3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4.4899297713702317E-2</c:v>
                </c:pt>
                <c:pt idx="1">
                  <c:v>4.6184918353063917E-2</c:v>
                </c:pt>
                <c:pt idx="2">
                  <c:v>4.0905092567784254E-2</c:v>
                </c:pt>
                <c:pt idx="3">
                  <c:v>3.9957336737771437E-2</c:v>
                </c:pt>
                <c:pt idx="4">
                  <c:v>3.7511853758293266E-2</c:v>
                </c:pt>
                <c:pt idx="5">
                  <c:v>3.6340993108159449E-2</c:v>
                </c:pt>
                <c:pt idx="6">
                  <c:v>3.4307054189664593E-2</c:v>
                </c:pt>
                <c:pt idx="7">
                  <c:v>3.1646345577987518E-2</c:v>
                </c:pt>
                <c:pt idx="8">
                  <c:v>3.3474628757003154E-2</c:v>
                </c:pt>
                <c:pt idx="9">
                  <c:v>2.975949763816324E-2</c:v>
                </c:pt>
                <c:pt idx="10">
                  <c:v>5.0067295399548552E-2</c:v>
                </c:pt>
                <c:pt idx="11">
                  <c:v>5.0565621820177514E-2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-5.2112404672988707E-2</c:v>
                </c:pt>
                <c:pt idx="5">
                  <c:v>-3.9963550671534682E-2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12">
                  <c:v>7.6374995496790894E-3</c:v>
                </c:pt>
                <c:pt idx="13">
                  <c:v>-2.9640250363059673E-2</c:v>
                </c:pt>
                <c:pt idx="14">
                  <c:v>-1.7119479400002378E-2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Eigersund</c:v>
                </c:pt>
                <c:pt idx="1">
                  <c:v>Stavanger</c:v>
                </c:pt>
                <c:pt idx="2">
                  <c:v>Haugesund</c:v>
                </c:pt>
                <c:pt idx="3">
                  <c:v>Sandnes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Strand</c:v>
                </c:pt>
                <c:pt idx="14">
                  <c:v>Hjelmeland</c:v>
                </c:pt>
                <c:pt idx="15">
                  <c:v>Suldal</c:v>
                </c:pt>
                <c:pt idx="16">
                  <c:v>Sauda</c:v>
                </c:pt>
                <c:pt idx="17">
                  <c:v>Kvitsøy</c:v>
                </c:pt>
                <c:pt idx="18">
                  <c:v>Bokn</c:v>
                </c:pt>
                <c:pt idx="19">
                  <c:v>Tysvær</c:v>
                </c:pt>
                <c:pt idx="20">
                  <c:v>Karmøy</c:v>
                </c:pt>
                <c:pt idx="21">
                  <c:v>Utsira</c:v>
                </c:pt>
                <c:pt idx="22">
                  <c:v>Vindafjord</c:v>
                </c:pt>
              </c:strCache>
            </c:strRef>
          </c:cat>
          <c:val>
            <c:numRef>
              <c:f>komm!$F$8:$F$30</c:f>
              <c:numCache>
                <c:formatCode>0.0\ %</c:formatCode>
                <c:ptCount val="23"/>
                <c:pt idx="0">
                  <c:v>1.0362430069502386</c:v>
                </c:pt>
                <c:pt idx="1">
                  <c:v>1.2328028694529474</c:v>
                </c:pt>
                <c:pt idx="2">
                  <c:v>0.96133979472384812</c:v>
                </c:pt>
                <c:pt idx="3">
                  <c:v>1.0043744423332184</c:v>
                </c:pt>
                <c:pt idx="4">
                  <c:v>0.83259908040583464</c:v>
                </c:pt>
                <c:pt idx="5">
                  <c:v>0.78570703662921915</c:v>
                </c:pt>
                <c:pt idx="6">
                  <c:v>0.83208009785528714</c:v>
                </c:pt>
                <c:pt idx="7">
                  <c:v>0.84177337585759515</c:v>
                </c:pt>
                <c:pt idx="8">
                  <c:v>0.93721362718614654</c:v>
                </c:pt>
                <c:pt idx="9">
                  <c:v>0.9577919498551819</c:v>
                </c:pt>
                <c:pt idx="10">
                  <c:v>0.87505142075803843</c:v>
                </c:pt>
                <c:pt idx="11">
                  <c:v>1.2555649871097438</c:v>
                </c:pt>
                <c:pt idx="12">
                  <c:v>1.0927984313504175</c:v>
                </c:pt>
                <c:pt idx="13">
                  <c:v>0.88515591666277815</c:v>
                </c:pt>
                <c:pt idx="14">
                  <c:v>1.2459718896984293</c:v>
                </c:pt>
                <c:pt idx="15">
                  <c:v>1.2988833362540757</c:v>
                </c:pt>
                <c:pt idx="16">
                  <c:v>1.0480629964315418</c:v>
                </c:pt>
                <c:pt idx="17">
                  <c:v>0.86685416582416031</c:v>
                </c:pt>
                <c:pt idx="18">
                  <c:v>0.89049064267468081</c:v>
                </c:pt>
                <c:pt idx="19">
                  <c:v>0.85834845451499453</c:v>
                </c:pt>
                <c:pt idx="20">
                  <c:v>0.8560152716627939</c:v>
                </c:pt>
                <c:pt idx="21">
                  <c:v>0.97958454707986742</c:v>
                </c:pt>
                <c:pt idx="22">
                  <c:v>1.1572164497267383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Eigersund</c:v>
                </c:pt>
                <c:pt idx="1">
                  <c:v>Stavanger</c:v>
                </c:pt>
                <c:pt idx="2">
                  <c:v>Haugesund</c:v>
                </c:pt>
                <c:pt idx="3">
                  <c:v>Sandnes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Strand</c:v>
                </c:pt>
                <c:pt idx="14">
                  <c:v>Hjelmeland</c:v>
                </c:pt>
                <c:pt idx="15">
                  <c:v>Suldal</c:v>
                </c:pt>
                <c:pt idx="16">
                  <c:v>Sauda</c:v>
                </c:pt>
                <c:pt idx="17">
                  <c:v>Kvitsøy</c:v>
                </c:pt>
                <c:pt idx="18">
                  <c:v>Bokn</c:v>
                </c:pt>
                <c:pt idx="19">
                  <c:v>Tysvær</c:v>
                </c:pt>
                <c:pt idx="20">
                  <c:v>Karmøy</c:v>
                </c:pt>
                <c:pt idx="21">
                  <c:v>Utsira</c:v>
                </c:pt>
                <c:pt idx="22">
                  <c:v>Vindafjord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1.0032317870036778</c:v>
                </c:pt>
                <c:pt idx="1">
                  <c:v>1.0818557320047608</c:v>
                </c:pt>
                <c:pt idx="2">
                  <c:v>0.97327050211312127</c:v>
                </c:pt>
                <c:pt idx="3">
                  <c:v>0.99048436115686944</c:v>
                </c:pt>
                <c:pt idx="4">
                  <c:v>0.9453645382438739</c:v>
                </c:pt>
                <c:pt idx="5">
                  <c:v>0.94301993605504297</c:v>
                </c:pt>
                <c:pt idx="6">
                  <c:v>0.94533858911634661</c:v>
                </c:pt>
                <c:pt idx="7">
                  <c:v>0.94582325301646197</c:v>
                </c:pt>
                <c:pt idx="8">
                  <c:v>0.96362003509804084</c:v>
                </c:pt>
                <c:pt idx="9">
                  <c:v>0.97185136416565476</c:v>
                </c:pt>
                <c:pt idx="10">
                  <c:v>0.94748715526148419</c:v>
                </c:pt>
                <c:pt idx="11">
                  <c:v>1.0909605790674795</c:v>
                </c:pt>
                <c:pt idx="12">
                  <c:v>1.025853956763749</c:v>
                </c:pt>
                <c:pt idx="13">
                  <c:v>0.94799238005672115</c:v>
                </c:pt>
                <c:pt idx="14">
                  <c:v>1.0871233401029539</c:v>
                </c:pt>
                <c:pt idx="15">
                  <c:v>1.1082879187252124</c:v>
                </c:pt>
                <c:pt idx="16">
                  <c:v>1.0079597827961986</c:v>
                </c:pt>
                <c:pt idx="17">
                  <c:v>0.94707729251479011</c:v>
                </c:pt>
                <c:pt idx="18">
                  <c:v>0.94825911635731608</c:v>
                </c:pt>
                <c:pt idx="19">
                  <c:v>0.94665200694933194</c:v>
                </c:pt>
                <c:pt idx="20">
                  <c:v>0.94653534780672199</c:v>
                </c:pt>
                <c:pt idx="21">
                  <c:v>0.98056840305552895</c:v>
                </c:pt>
                <c:pt idx="22">
                  <c:v>1.0516211641142776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komm!$F$57:$F$97</c:f>
              <c:numCache>
                <c:formatCode>0.0\ %</c:formatCode>
                <c:ptCount val="41"/>
                <c:pt idx="0">
                  <c:v>0.97664438553257571</c:v>
                </c:pt>
                <c:pt idx="1">
                  <c:v>0.88990340242468091</c:v>
                </c:pt>
                <c:pt idx="2">
                  <c:v>0.88310731900557005</c:v>
                </c:pt>
                <c:pt idx="3">
                  <c:v>0.71324480858214645</c:v>
                </c:pt>
                <c:pt idx="4">
                  <c:v>0.79337625222580144</c:v>
                </c:pt>
                <c:pt idx="5">
                  <c:v>0.69824786515852943</c:v>
                </c:pt>
                <c:pt idx="6">
                  <c:v>0.79871125749404903</c:v>
                </c:pt>
                <c:pt idx="7">
                  <c:v>0.88344730928094928</c:v>
                </c:pt>
                <c:pt idx="8">
                  <c:v>0.81899851754324793</c:v>
                </c:pt>
                <c:pt idx="9">
                  <c:v>0.66799798261989074</c:v>
                </c:pt>
                <c:pt idx="10">
                  <c:v>0.82779210066176501</c:v>
                </c:pt>
                <c:pt idx="11">
                  <c:v>0.75177165094369214</c:v>
                </c:pt>
                <c:pt idx="12">
                  <c:v>0.73008315450741823</c:v>
                </c:pt>
                <c:pt idx="13">
                  <c:v>0.84187468006204225</c:v>
                </c:pt>
                <c:pt idx="14">
                  <c:v>0.74257765383003693</c:v>
                </c:pt>
                <c:pt idx="15">
                  <c:v>0.99729580517962979</c:v>
                </c:pt>
                <c:pt idx="16">
                  <c:v>0.87968583482632123</c:v>
                </c:pt>
                <c:pt idx="17">
                  <c:v>1.2214505800623392</c:v>
                </c:pt>
                <c:pt idx="18">
                  <c:v>1.0027652331293004</c:v>
                </c:pt>
                <c:pt idx="19">
                  <c:v>0.78110763517894477</c:v>
                </c:pt>
                <c:pt idx="20">
                  <c:v>0.97518027233008509</c:v>
                </c:pt>
                <c:pt idx="21">
                  <c:v>0.86052169683161961</c:v>
                </c:pt>
                <c:pt idx="22">
                  <c:v>0.92890405010318</c:v>
                </c:pt>
                <c:pt idx="23">
                  <c:v>0.75964359403496351</c:v>
                </c:pt>
                <c:pt idx="24">
                  <c:v>0.87756716333227458</c:v>
                </c:pt>
                <c:pt idx="25">
                  <c:v>1.0600874765252473</c:v>
                </c:pt>
                <c:pt idx="26">
                  <c:v>0.86540688791498155</c:v>
                </c:pt>
                <c:pt idx="27">
                  <c:v>0.84904190284677938</c:v>
                </c:pt>
                <c:pt idx="28">
                  <c:v>0.72182591291871823</c:v>
                </c:pt>
                <c:pt idx="29">
                  <c:v>1.1383982164972586</c:v>
                </c:pt>
                <c:pt idx="30">
                  <c:v>0.9478086005423797</c:v>
                </c:pt>
                <c:pt idx="31">
                  <c:v>0.93459065780066819</c:v>
                </c:pt>
                <c:pt idx="32">
                  <c:v>0.81983110510271584</c:v>
                </c:pt>
                <c:pt idx="33">
                  <c:v>0.89305245469001227</c:v>
                </c:pt>
                <c:pt idx="34">
                  <c:v>0.81383670901220451</c:v>
                </c:pt>
                <c:pt idx="35">
                  <c:v>0.77116258697433204</c:v>
                </c:pt>
                <c:pt idx="36">
                  <c:v>0.90134273032203416</c:v>
                </c:pt>
                <c:pt idx="37">
                  <c:v>0.83268649897528613</c:v>
                </c:pt>
                <c:pt idx="38">
                  <c:v>0.83889426367743503</c:v>
                </c:pt>
                <c:pt idx="39">
                  <c:v>0.95442177062298084</c:v>
                </c:pt>
                <c:pt idx="40">
                  <c:v>0.91055013229982595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0.97939233843661244</c:v>
                </c:pt>
                <c:pt idx="1">
                  <c:v>0.94822975434481627</c:v>
                </c:pt>
                <c:pt idx="2">
                  <c:v>0.94788995017386068</c:v>
                </c:pt>
                <c:pt idx="3">
                  <c:v>0.93939682465268937</c:v>
                </c:pt>
                <c:pt idx="4">
                  <c:v>0.94340339683487218</c:v>
                </c:pt>
                <c:pt idx="5">
                  <c:v>0.9386469774815086</c:v>
                </c:pt>
                <c:pt idx="6">
                  <c:v>0.94367014709828478</c:v>
                </c:pt>
                <c:pt idx="7">
                  <c:v>0.94790694968762967</c:v>
                </c:pt>
                <c:pt idx="8">
                  <c:v>0.9446845101007445</c:v>
                </c:pt>
                <c:pt idx="9">
                  <c:v>0.93713448335457683</c:v>
                </c:pt>
                <c:pt idx="10">
                  <c:v>0.94512418925667052</c:v>
                </c:pt>
                <c:pt idx="11">
                  <c:v>0.94132316677076688</c:v>
                </c:pt>
                <c:pt idx="12">
                  <c:v>0.94023874194895307</c:v>
                </c:pt>
                <c:pt idx="13">
                  <c:v>0.94582831822668434</c:v>
                </c:pt>
                <c:pt idx="14">
                  <c:v>0.94086346691508405</c:v>
                </c:pt>
                <c:pt idx="15">
                  <c:v>0.9876529062954339</c:v>
                </c:pt>
                <c:pt idx="16">
                  <c:v>0.94771887596489823</c:v>
                </c:pt>
                <c:pt idx="17">
                  <c:v>1.0773148162485178</c:v>
                </c:pt>
                <c:pt idx="18">
                  <c:v>0.98984067747530236</c:v>
                </c:pt>
                <c:pt idx="19">
                  <c:v>0.94278996598252929</c:v>
                </c:pt>
                <c:pt idx="20">
                  <c:v>0.97880669315561619</c:v>
                </c:pt>
                <c:pt idx="21">
                  <c:v>0.9467606690651631</c:v>
                </c:pt>
                <c:pt idx="22">
                  <c:v>0.96029620426485418</c:v>
                </c:pt>
                <c:pt idx="23">
                  <c:v>0.94171676392533032</c:v>
                </c:pt>
                <c:pt idx="24">
                  <c:v>0.94761294239019589</c:v>
                </c:pt>
                <c:pt idx="25">
                  <c:v>1.0127695748336809</c:v>
                </c:pt>
                <c:pt idx="26">
                  <c:v>0.94700492861933128</c:v>
                </c:pt>
                <c:pt idx="27">
                  <c:v>0.94618667936592094</c:v>
                </c:pt>
                <c:pt idx="28">
                  <c:v>0.93982587986951804</c:v>
                </c:pt>
                <c:pt idx="29">
                  <c:v>1.0440938708224856</c:v>
                </c:pt>
                <c:pt idx="30">
                  <c:v>0.96785802444053393</c:v>
                </c:pt>
                <c:pt idx="31">
                  <c:v>0.96257084734384946</c:v>
                </c:pt>
                <c:pt idx="32">
                  <c:v>0.94472613947871797</c:v>
                </c:pt>
                <c:pt idx="33">
                  <c:v>0.94838720695808276</c:v>
                </c:pt>
                <c:pt idx="34">
                  <c:v>0.9444264196741925</c:v>
                </c:pt>
                <c:pt idx="35">
                  <c:v>0.94229271357229871</c:v>
                </c:pt>
                <c:pt idx="36">
                  <c:v>0.94927167635239573</c:v>
                </c:pt>
                <c:pt idx="37">
                  <c:v>0.94536890917234628</c:v>
                </c:pt>
                <c:pt idx="38">
                  <c:v>0.94567929740745393</c:v>
                </c:pt>
                <c:pt idx="39">
                  <c:v>0.97050329247277434</c:v>
                </c:pt>
                <c:pt idx="40">
                  <c:v>0.95295463714351247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 2020.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Drammen</c:v>
                </c:pt>
                <c:pt idx="5">
                  <c:v>Kongsberg</c:v>
                </c:pt>
                <c:pt idx="6">
                  <c:v>Ringerike</c:v>
                </c:pt>
                <c:pt idx="7">
                  <c:v>Hvaler</c:v>
                </c:pt>
                <c:pt idx="8">
                  <c:v>Aremark</c:v>
                </c:pt>
                <c:pt idx="9">
                  <c:v>Marker</c:v>
                </c:pt>
                <c:pt idx="10">
                  <c:v>Indre Østfold</c:v>
                </c:pt>
                <c:pt idx="11">
                  <c:v>Skiptvet</c:v>
                </c:pt>
                <c:pt idx="12">
                  <c:v>Rakkestad</c:v>
                </c:pt>
                <c:pt idx="13">
                  <c:v>Råde</c:v>
                </c:pt>
                <c:pt idx="14">
                  <c:v>Våler</c:v>
                </c:pt>
                <c:pt idx="15">
                  <c:v>Vestby</c:v>
                </c:pt>
                <c:pt idx="16">
                  <c:v>Nordre Follo</c:v>
                </c:pt>
                <c:pt idx="17">
                  <c:v>Ås</c:v>
                </c:pt>
                <c:pt idx="18">
                  <c:v>Frogn</c:v>
                </c:pt>
                <c:pt idx="19">
                  <c:v>Nesodden</c:v>
                </c:pt>
                <c:pt idx="20">
                  <c:v>Bærum</c:v>
                </c:pt>
                <c:pt idx="21">
                  <c:v>Asker</c:v>
                </c:pt>
                <c:pt idx="22">
                  <c:v>Aurskog-Høland</c:v>
                </c:pt>
                <c:pt idx="23">
                  <c:v>Rælingen</c:v>
                </c:pt>
                <c:pt idx="24">
                  <c:v>Enebakk</c:v>
                </c:pt>
                <c:pt idx="25">
                  <c:v>Lørenskog</c:v>
                </c:pt>
                <c:pt idx="26">
                  <c:v>Lillestrøm</c:v>
                </c:pt>
                <c:pt idx="27">
                  <c:v>Nittedal</c:v>
                </c:pt>
                <c:pt idx="28">
                  <c:v>Gjerdrum</c:v>
                </c:pt>
                <c:pt idx="29">
                  <c:v>Ullensaker</c:v>
                </c:pt>
                <c:pt idx="30">
                  <c:v>Nes</c:v>
                </c:pt>
                <c:pt idx="31">
                  <c:v>Eidsvoll</c:v>
                </c:pt>
                <c:pt idx="32">
                  <c:v>Nannestad</c:v>
                </c:pt>
                <c:pt idx="33">
                  <c:v>Hurdal</c:v>
                </c:pt>
                <c:pt idx="34">
                  <c:v>Hole</c:v>
                </c:pt>
                <c:pt idx="35">
                  <c:v>Flå</c:v>
                </c:pt>
                <c:pt idx="36">
                  <c:v>Nesbyen</c:v>
                </c:pt>
                <c:pt idx="37">
                  <c:v>Gol</c:v>
                </c:pt>
                <c:pt idx="38">
                  <c:v>Hemsedal</c:v>
                </c:pt>
                <c:pt idx="39">
                  <c:v>Ål</c:v>
                </c:pt>
                <c:pt idx="40">
                  <c:v>Hol</c:v>
                </c:pt>
                <c:pt idx="41">
                  <c:v>Sigdal</c:v>
                </c:pt>
                <c:pt idx="42">
                  <c:v>Krødsherad</c:v>
                </c:pt>
                <c:pt idx="43">
                  <c:v>Modum</c:v>
                </c:pt>
                <c:pt idx="44">
                  <c:v>Øvre Eiker</c:v>
                </c:pt>
                <c:pt idx="45">
                  <c:v>Lier</c:v>
                </c:pt>
                <c:pt idx="46">
                  <c:v>Flesberg</c:v>
                </c:pt>
                <c:pt idx="47">
                  <c:v>Rollag</c:v>
                </c:pt>
                <c:pt idx="48">
                  <c:v>Nore og Uvdal</c:v>
                </c:pt>
                <c:pt idx="49">
                  <c:v>Jevnaker</c:v>
                </c:pt>
                <c:pt idx="50">
                  <c:v>Lunner</c:v>
                </c:pt>
              </c:strCache>
            </c:strRef>
          </c:cat>
          <c:val>
            <c:numRef>
              <c:f>komm!$F$98:$F$148</c:f>
              <c:numCache>
                <c:formatCode>0.0\ %</c:formatCode>
                <c:ptCount val="51"/>
                <c:pt idx="0">
                  <c:v>0.76467497549020935</c:v>
                </c:pt>
                <c:pt idx="1">
                  <c:v>0.87524399656235219</c:v>
                </c:pt>
                <c:pt idx="2">
                  <c:v>0.80701621284705283</c:v>
                </c:pt>
                <c:pt idx="3">
                  <c:v>0.83926372766381985</c:v>
                </c:pt>
                <c:pt idx="4">
                  <c:v>0.93348834334849606</c:v>
                </c:pt>
                <c:pt idx="5">
                  <c:v>1.0256379268004783</c:v>
                </c:pt>
                <c:pt idx="6">
                  <c:v>0.87450231703344117</c:v>
                </c:pt>
                <c:pt idx="7">
                  <c:v>1.0710334232423491</c:v>
                </c:pt>
                <c:pt idx="8">
                  <c:v>0.78934091080967062</c:v>
                </c:pt>
                <c:pt idx="9">
                  <c:v>0.78589077686375153</c:v>
                </c:pt>
                <c:pt idx="10">
                  <c:v>0.84087452120423678</c:v>
                </c:pt>
                <c:pt idx="11">
                  <c:v>0.79600834338380799</c:v>
                </c:pt>
                <c:pt idx="12">
                  <c:v>0.82470709789924046</c:v>
                </c:pt>
                <c:pt idx="13">
                  <c:v>0.87387115676758398</c:v>
                </c:pt>
                <c:pt idx="14">
                  <c:v>0.82421895403490408</c:v>
                </c:pt>
                <c:pt idx="15">
                  <c:v>0.97995897674025978</c:v>
                </c:pt>
                <c:pt idx="16">
                  <c:v>1.1197792415303787</c:v>
                </c:pt>
                <c:pt idx="17">
                  <c:v>0.94084742756831496</c:v>
                </c:pt>
                <c:pt idx="18">
                  <c:v>1.2098053480227657</c:v>
                </c:pt>
                <c:pt idx="19">
                  <c:v>1.0230403153540049</c:v>
                </c:pt>
                <c:pt idx="20">
                  <c:v>1.6029894713331936</c:v>
                </c:pt>
                <c:pt idx="21">
                  <c:v>1.3377278315972847</c:v>
                </c:pt>
                <c:pt idx="22">
                  <c:v>0.78986798818590453</c:v>
                </c:pt>
                <c:pt idx="23">
                  <c:v>1.0109227281391369</c:v>
                </c:pt>
                <c:pt idx="24">
                  <c:v>0.84296766111849486</c:v>
                </c:pt>
                <c:pt idx="25">
                  <c:v>1.0240547262079704</c:v>
                </c:pt>
                <c:pt idx="26">
                  <c:v>1.010483704704223</c:v>
                </c:pt>
                <c:pt idx="27">
                  <c:v>1.0521841477095299</c:v>
                </c:pt>
                <c:pt idx="28">
                  <c:v>1.124740245423856</c:v>
                </c:pt>
                <c:pt idx="29">
                  <c:v>0.90652197097128928</c:v>
                </c:pt>
                <c:pt idx="30">
                  <c:v>0.81656534850158036</c:v>
                </c:pt>
                <c:pt idx="31">
                  <c:v>0.79914983740964574</c:v>
                </c:pt>
                <c:pt idx="32">
                  <c:v>0.83148629739328361</c:v>
                </c:pt>
                <c:pt idx="33">
                  <c:v>0.74621457484095388</c:v>
                </c:pt>
                <c:pt idx="34">
                  <c:v>1.1333932965120841</c:v>
                </c:pt>
                <c:pt idx="35">
                  <c:v>0.99160894739527272</c:v>
                </c:pt>
                <c:pt idx="36">
                  <c:v>0.95933179369758481</c:v>
                </c:pt>
                <c:pt idx="37">
                  <c:v>0.99913000112064232</c:v>
                </c:pt>
                <c:pt idx="38">
                  <c:v>1.2072946098269508</c:v>
                </c:pt>
                <c:pt idx="39">
                  <c:v>1.0111648313150752</c:v>
                </c:pt>
                <c:pt idx="40">
                  <c:v>1.3793994102429823</c:v>
                </c:pt>
                <c:pt idx="41">
                  <c:v>0.94653698951756193</c:v>
                </c:pt>
                <c:pt idx="42">
                  <c:v>1.0306197062873048</c:v>
                </c:pt>
                <c:pt idx="43">
                  <c:v>0.84638941602972373</c:v>
                </c:pt>
                <c:pt idx="44">
                  <c:v>0.92122561990683316</c:v>
                </c:pt>
                <c:pt idx="45">
                  <c:v>1.1067844828786675</c:v>
                </c:pt>
                <c:pt idx="46">
                  <c:v>0.95135862738764143</c:v>
                </c:pt>
                <c:pt idx="47">
                  <c:v>0.9049035582640016</c:v>
                </c:pt>
                <c:pt idx="48">
                  <c:v>1.2519644766159987</c:v>
                </c:pt>
                <c:pt idx="49">
                  <c:v>0.82772428111284824</c:v>
                </c:pt>
                <c:pt idx="50">
                  <c:v>0.88626661432692166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Drammen</c:v>
                </c:pt>
                <c:pt idx="5">
                  <c:v>Kongsberg</c:v>
                </c:pt>
                <c:pt idx="6">
                  <c:v>Ringerike</c:v>
                </c:pt>
                <c:pt idx="7">
                  <c:v>Hvaler</c:v>
                </c:pt>
                <c:pt idx="8">
                  <c:v>Aremark</c:v>
                </c:pt>
                <c:pt idx="9">
                  <c:v>Marker</c:v>
                </c:pt>
                <c:pt idx="10">
                  <c:v>Indre Østfold</c:v>
                </c:pt>
                <c:pt idx="11">
                  <c:v>Skiptvet</c:v>
                </c:pt>
                <c:pt idx="12">
                  <c:v>Rakkestad</c:v>
                </c:pt>
                <c:pt idx="13">
                  <c:v>Råde</c:v>
                </c:pt>
                <c:pt idx="14">
                  <c:v>Våler</c:v>
                </c:pt>
                <c:pt idx="15">
                  <c:v>Vestby</c:v>
                </c:pt>
                <c:pt idx="16">
                  <c:v>Nordre Follo</c:v>
                </c:pt>
                <c:pt idx="17">
                  <c:v>Ås</c:v>
                </c:pt>
                <c:pt idx="18">
                  <c:v>Frogn</c:v>
                </c:pt>
                <c:pt idx="19">
                  <c:v>Nesodden</c:v>
                </c:pt>
                <c:pt idx="20">
                  <c:v>Bærum</c:v>
                </c:pt>
                <c:pt idx="21">
                  <c:v>Asker</c:v>
                </c:pt>
                <c:pt idx="22">
                  <c:v>Aurskog-Høland</c:v>
                </c:pt>
                <c:pt idx="23">
                  <c:v>Rælingen</c:v>
                </c:pt>
                <c:pt idx="24">
                  <c:v>Enebakk</c:v>
                </c:pt>
                <c:pt idx="25">
                  <c:v>Lørenskog</c:v>
                </c:pt>
                <c:pt idx="26">
                  <c:v>Lillestrøm</c:v>
                </c:pt>
                <c:pt idx="27">
                  <c:v>Nittedal</c:v>
                </c:pt>
                <c:pt idx="28">
                  <c:v>Gjerdrum</c:v>
                </c:pt>
                <c:pt idx="29">
                  <c:v>Ullensaker</c:v>
                </c:pt>
                <c:pt idx="30">
                  <c:v>Nes</c:v>
                </c:pt>
                <c:pt idx="31">
                  <c:v>Eidsvoll</c:v>
                </c:pt>
                <c:pt idx="32">
                  <c:v>Nannestad</c:v>
                </c:pt>
                <c:pt idx="33">
                  <c:v>Hurdal</c:v>
                </c:pt>
                <c:pt idx="34">
                  <c:v>Hole</c:v>
                </c:pt>
                <c:pt idx="35">
                  <c:v>Flå</c:v>
                </c:pt>
                <c:pt idx="36">
                  <c:v>Nesbyen</c:v>
                </c:pt>
                <c:pt idx="37">
                  <c:v>Gol</c:v>
                </c:pt>
                <c:pt idx="38">
                  <c:v>Hemsedal</c:v>
                </c:pt>
                <c:pt idx="39">
                  <c:v>Ål</c:v>
                </c:pt>
                <c:pt idx="40">
                  <c:v>Hol</c:v>
                </c:pt>
                <c:pt idx="41">
                  <c:v>Sigdal</c:v>
                </c:pt>
                <c:pt idx="42">
                  <c:v>Krødsherad</c:v>
                </c:pt>
                <c:pt idx="43">
                  <c:v>Modum</c:v>
                </c:pt>
                <c:pt idx="44">
                  <c:v>Øvre Eiker</c:v>
                </c:pt>
                <c:pt idx="45">
                  <c:v>Lier</c:v>
                </c:pt>
                <c:pt idx="46">
                  <c:v>Flesberg</c:v>
                </c:pt>
                <c:pt idx="47">
                  <c:v>Rollag</c:v>
                </c:pt>
                <c:pt idx="48">
                  <c:v>Nore og Uvdal</c:v>
                </c:pt>
                <c:pt idx="49">
                  <c:v>Jevnaker</c:v>
                </c:pt>
                <c:pt idx="50">
                  <c:v>Lunner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0.94196833299809268</c:v>
                </c:pt>
                <c:pt idx="1">
                  <c:v>0.9474967840516999</c:v>
                </c:pt>
                <c:pt idx="2">
                  <c:v>0.94408539486593468</c:v>
                </c:pt>
                <c:pt idx="3">
                  <c:v>0.94569777060677329</c:v>
                </c:pt>
                <c:pt idx="4">
                  <c:v>0.96212992156298061</c:v>
                </c:pt>
                <c:pt idx="5">
                  <c:v>0.9989897549437734</c:v>
                </c:pt>
                <c:pt idx="6">
                  <c:v>0.94745970007525437</c:v>
                </c:pt>
                <c:pt idx="7">
                  <c:v>1.0171479535205219</c:v>
                </c:pt>
                <c:pt idx="8">
                  <c:v>0.94320162976406563</c:v>
                </c:pt>
                <c:pt idx="9">
                  <c:v>0.94302912306676978</c:v>
                </c:pt>
                <c:pt idx="10">
                  <c:v>0.94577831028379411</c:v>
                </c:pt>
                <c:pt idx="11">
                  <c:v>0.94353500139277258</c:v>
                </c:pt>
                <c:pt idx="12">
                  <c:v>0.9449699391185441</c:v>
                </c:pt>
                <c:pt idx="13">
                  <c:v>0.94742814206196135</c:v>
                </c:pt>
                <c:pt idx="14">
                  <c:v>0.94494553192532749</c:v>
                </c:pt>
                <c:pt idx="15">
                  <c:v>0.98071817491968616</c:v>
                </c:pt>
                <c:pt idx="16">
                  <c:v>1.0366462808357333</c:v>
                </c:pt>
                <c:pt idx="17">
                  <c:v>0.96507355525090821</c:v>
                </c:pt>
                <c:pt idx="18">
                  <c:v>1.0726567234326885</c:v>
                </c:pt>
                <c:pt idx="19">
                  <c:v>0.99795071036518412</c:v>
                </c:pt>
                <c:pt idx="20">
                  <c:v>1.2299303727568593</c:v>
                </c:pt>
                <c:pt idx="21">
                  <c:v>1.1238257168624959</c:v>
                </c:pt>
                <c:pt idx="22">
                  <c:v>0.94322798363287741</c:v>
                </c:pt>
                <c:pt idx="23">
                  <c:v>0.99310367547923684</c:v>
                </c:pt>
                <c:pt idx="24">
                  <c:v>0.94588296727950683</c:v>
                </c:pt>
                <c:pt idx="25">
                  <c:v>0.99835647470677047</c:v>
                </c:pt>
                <c:pt idx="26">
                  <c:v>0.99292806610527118</c:v>
                </c:pt>
                <c:pt idx="27">
                  <c:v>1.0096082433073941</c:v>
                </c:pt>
                <c:pt idx="28">
                  <c:v>1.0386306823931244</c:v>
                </c:pt>
                <c:pt idx="29">
                  <c:v>0.95134337261209789</c:v>
                </c:pt>
                <c:pt idx="30">
                  <c:v>0.94456285164866105</c:v>
                </c:pt>
                <c:pt idx="31">
                  <c:v>0.94369207609406447</c:v>
                </c:pt>
                <c:pt idx="32">
                  <c:v>0.94530889909324634</c:v>
                </c:pt>
                <c:pt idx="33">
                  <c:v>0.94104531296562965</c:v>
                </c:pt>
                <c:pt idx="34">
                  <c:v>1.0420919028284159</c:v>
                </c:pt>
                <c:pt idx="35">
                  <c:v>0.98537816318169125</c:v>
                </c:pt>
                <c:pt idx="36">
                  <c:v>0.97246730170261597</c:v>
                </c:pt>
                <c:pt idx="37">
                  <c:v>0.98838658467183904</c:v>
                </c:pt>
                <c:pt idx="38">
                  <c:v>1.0716524281543622</c:v>
                </c:pt>
                <c:pt idx="39">
                  <c:v>0.99320051674961229</c:v>
                </c:pt>
                <c:pt idx="40">
                  <c:v>1.140494348320775</c:v>
                </c:pt>
                <c:pt idx="41">
                  <c:v>0.96734938003060689</c:v>
                </c:pt>
                <c:pt idx="42">
                  <c:v>1.0009824667385039</c:v>
                </c:pt>
                <c:pt idx="43">
                  <c:v>0.94605405502506834</c:v>
                </c:pt>
                <c:pt idx="44">
                  <c:v>0.95722483218631549</c:v>
                </c:pt>
                <c:pt idx="45">
                  <c:v>1.0314483773750491</c:v>
                </c:pt>
                <c:pt idx="46">
                  <c:v>0.96927803517863875</c:v>
                </c:pt>
                <c:pt idx="47">
                  <c:v>0.95069600752918282</c:v>
                </c:pt>
                <c:pt idx="48">
                  <c:v>1.0895203748699815</c:v>
                </c:pt>
                <c:pt idx="49">
                  <c:v>0.94512079827922457</c:v>
                </c:pt>
                <c:pt idx="50">
                  <c:v>0.94804791493992835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Porsgrunn</c:v>
                </c:pt>
                <c:pt idx="6">
                  <c:v>Skien</c:v>
                </c:pt>
                <c:pt idx="7">
                  <c:v>Notodden</c:v>
                </c:pt>
                <c:pt idx="8">
                  <c:v>Færder</c:v>
                </c:pt>
                <c:pt idx="9">
                  <c:v>Siljan</c:v>
                </c:pt>
                <c:pt idx="10">
                  <c:v>Bamble</c:v>
                </c:pt>
                <c:pt idx="11">
                  <c:v>Kragerø</c:v>
                </c:pt>
                <c:pt idx="12">
                  <c:v>Drangedal</c:v>
                </c:pt>
                <c:pt idx="13">
                  <c:v>Nome</c:v>
                </c:pt>
                <c:pt idx="14">
                  <c:v>Midt-Telemark</c:v>
                </c:pt>
                <c:pt idx="15">
                  <c:v>Tinn</c:v>
                </c:pt>
                <c:pt idx="16">
                  <c:v>Hjartdal</c:v>
                </c:pt>
                <c:pt idx="17">
                  <c:v>Seljord</c:v>
                </c:pt>
                <c:pt idx="18">
                  <c:v>Kviteseid</c:v>
                </c:pt>
                <c:pt idx="19">
                  <c:v>Nissedal</c:v>
                </c:pt>
                <c:pt idx="20">
                  <c:v>Fyresdal</c:v>
                </c:pt>
                <c:pt idx="21">
                  <c:v>Tokke</c:v>
                </c:pt>
                <c:pt idx="22">
                  <c:v>Vinje</c:v>
                </c:pt>
              </c:strCache>
            </c:strRef>
          </c:cat>
          <c:val>
            <c:numRef>
              <c:f>komm!$F$195:$F$217</c:f>
              <c:numCache>
                <c:formatCode>0.0\ %</c:formatCode>
                <c:ptCount val="23"/>
                <c:pt idx="0">
                  <c:v>0.79785546984551559</c:v>
                </c:pt>
                <c:pt idx="1">
                  <c:v>0.8698888954658468</c:v>
                </c:pt>
                <c:pt idx="2">
                  <c:v>0.94087374735319862</c:v>
                </c:pt>
                <c:pt idx="3">
                  <c:v>0.870942035605208</c:v>
                </c:pt>
                <c:pt idx="4">
                  <c:v>0.86939993652930814</c:v>
                </c:pt>
                <c:pt idx="5">
                  <c:v>0.89892145729656636</c:v>
                </c:pt>
                <c:pt idx="6">
                  <c:v>0.82426170634126505</c:v>
                </c:pt>
                <c:pt idx="7">
                  <c:v>0.82798184603429381</c:v>
                </c:pt>
                <c:pt idx="8">
                  <c:v>1.0290822890938121</c:v>
                </c:pt>
                <c:pt idx="9">
                  <c:v>0.81653238524901739</c:v>
                </c:pt>
                <c:pt idx="10">
                  <c:v>0.87997525101466978</c:v>
                </c:pt>
                <c:pt idx="11">
                  <c:v>0.813330859178232</c:v>
                </c:pt>
                <c:pt idx="12">
                  <c:v>0.72406709596429975</c:v>
                </c:pt>
                <c:pt idx="13">
                  <c:v>0.77393926549555137</c:v>
                </c:pt>
                <c:pt idx="14">
                  <c:v>0.75860306676039402</c:v>
                </c:pt>
                <c:pt idx="15">
                  <c:v>1.2096371636569978</c:v>
                </c:pt>
                <c:pt idx="16">
                  <c:v>0.98473935387481559</c:v>
                </c:pt>
                <c:pt idx="17">
                  <c:v>0.88287262049186632</c:v>
                </c:pt>
                <c:pt idx="18">
                  <c:v>0.85416470534981026</c:v>
                </c:pt>
                <c:pt idx="19">
                  <c:v>0.95614267619796045</c:v>
                </c:pt>
                <c:pt idx="20">
                  <c:v>0.89901999747067074</c:v>
                </c:pt>
                <c:pt idx="21">
                  <c:v>1.2931066787413821</c:v>
                </c:pt>
                <c:pt idx="22">
                  <c:v>1.401216283228047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Porsgrunn</c:v>
                </c:pt>
                <c:pt idx="6">
                  <c:v>Skien</c:v>
                </c:pt>
                <c:pt idx="7">
                  <c:v>Notodden</c:v>
                </c:pt>
                <c:pt idx="8">
                  <c:v>Færder</c:v>
                </c:pt>
                <c:pt idx="9">
                  <c:v>Siljan</c:v>
                </c:pt>
                <c:pt idx="10">
                  <c:v>Bamble</c:v>
                </c:pt>
                <c:pt idx="11">
                  <c:v>Kragerø</c:v>
                </c:pt>
                <c:pt idx="12">
                  <c:v>Drangedal</c:v>
                </c:pt>
                <c:pt idx="13">
                  <c:v>Nome</c:v>
                </c:pt>
                <c:pt idx="14">
                  <c:v>Midt-Telemark</c:v>
                </c:pt>
                <c:pt idx="15">
                  <c:v>Tinn</c:v>
                </c:pt>
                <c:pt idx="16">
                  <c:v>Hjartdal</c:v>
                </c:pt>
                <c:pt idx="17">
                  <c:v>Seljord</c:v>
                </c:pt>
                <c:pt idx="18">
                  <c:v>Kviteseid</c:v>
                </c:pt>
                <c:pt idx="19">
                  <c:v>Nissedal</c:v>
                </c:pt>
                <c:pt idx="20">
                  <c:v>Fyresdal</c:v>
                </c:pt>
                <c:pt idx="21">
                  <c:v>Tokke</c:v>
                </c:pt>
                <c:pt idx="22">
                  <c:v>Vinje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0.94362735771585804</c:v>
                </c:pt>
                <c:pt idx="1">
                  <c:v>0.94722902899687422</c:v>
                </c:pt>
                <c:pt idx="2">
                  <c:v>0.96508408316486172</c:v>
                </c:pt>
                <c:pt idx="3">
                  <c:v>0.94728168600384266</c:v>
                </c:pt>
                <c:pt idx="4">
                  <c:v>0.94720458105004768</c:v>
                </c:pt>
                <c:pt idx="5">
                  <c:v>0.94868065708841054</c:v>
                </c:pt>
                <c:pt idx="6">
                  <c:v>0.94494766954064546</c:v>
                </c:pt>
                <c:pt idx="7">
                  <c:v>0.94513367652529701</c:v>
                </c:pt>
                <c:pt idx="8">
                  <c:v>1.000367499861107</c:v>
                </c:pt>
                <c:pt idx="9">
                  <c:v>0.9445612034860329</c:v>
                </c:pt>
                <c:pt idx="10">
                  <c:v>0.94773334677431553</c:v>
                </c:pt>
                <c:pt idx="11">
                  <c:v>0.94440112718249358</c:v>
                </c:pt>
                <c:pt idx="12">
                  <c:v>0.93993793902179701</c:v>
                </c:pt>
                <c:pt idx="13">
                  <c:v>0.94243154749835978</c:v>
                </c:pt>
                <c:pt idx="14">
                  <c:v>0.94166473756160185</c:v>
                </c:pt>
                <c:pt idx="15">
                  <c:v>1.0725894496863813</c:v>
                </c:pt>
                <c:pt idx="16">
                  <c:v>0.98263032577350851</c:v>
                </c:pt>
                <c:pt idx="17">
                  <c:v>0.9478782152481755</c:v>
                </c:pt>
                <c:pt idx="18">
                  <c:v>0.94644281949107256</c:v>
                </c:pt>
                <c:pt idx="19">
                  <c:v>0.97119165470276625</c:v>
                </c:pt>
                <c:pt idx="20">
                  <c:v>0.94868558409711556</c:v>
                </c:pt>
                <c:pt idx="21">
                  <c:v>1.1059772557201346</c:v>
                </c:pt>
                <c:pt idx="22">
                  <c:v>1.1492210975148005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20147993219597551"/>
          <c:y val="2.3870424141725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komm!$F$149:$F$194</c:f>
              <c:numCache>
                <c:formatCode>0.0\ %</c:formatCode>
                <c:ptCount val="46"/>
                <c:pt idx="0">
                  <c:v>0.83798323548931763</c:v>
                </c:pt>
                <c:pt idx="1">
                  <c:v>0.92387787787378761</c:v>
                </c:pt>
                <c:pt idx="2">
                  <c:v>0.92932524170069009</c:v>
                </c:pt>
                <c:pt idx="3">
                  <c:v>0.83977746159705235</c:v>
                </c:pt>
                <c:pt idx="4">
                  <c:v>0.79516602125073799</c:v>
                </c:pt>
                <c:pt idx="5">
                  <c:v>0.71222412023468984</c:v>
                </c:pt>
                <c:pt idx="6">
                  <c:v>0.78879163357530402</c:v>
                </c:pt>
                <c:pt idx="7">
                  <c:v>0.69513446190396178</c:v>
                </c:pt>
                <c:pt idx="8">
                  <c:v>0.79220368536091001</c:v>
                </c:pt>
                <c:pt idx="9">
                  <c:v>0.67707986289256927</c:v>
                </c:pt>
                <c:pt idx="10">
                  <c:v>0.73679514366340182</c:v>
                </c:pt>
                <c:pt idx="11">
                  <c:v>0.70154175389723084</c:v>
                </c:pt>
                <c:pt idx="12">
                  <c:v>0.71818299919133266</c:v>
                </c:pt>
                <c:pt idx="13">
                  <c:v>0.78883737275773891</c:v>
                </c:pt>
                <c:pt idx="14">
                  <c:v>0.82077899202502858</c:v>
                </c:pt>
                <c:pt idx="15">
                  <c:v>0.77214638759312515</c:v>
                </c:pt>
                <c:pt idx="16">
                  <c:v>0.69630481324707905</c:v>
                </c:pt>
                <c:pt idx="17">
                  <c:v>0.7408259477600736</c:v>
                </c:pt>
                <c:pt idx="18">
                  <c:v>0.6975455076735313</c:v>
                </c:pt>
                <c:pt idx="19">
                  <c:v>0.6493714251971523</c:v>
                </c:pt>
                <c:pt idx="20">
                  <c:v>0.80057262744205659</c:v>
                </c:pt>
                <c:pt idx="21">
                  <c:v>0.78506229699541696</c:v>
                </c:pt>
                <c:pt idx="22">
                  <c:v>0.69844140443554958</c:v>
                </c:pt>
                <c:pt idx="23">
                  <c:v>0.95448884460324968</c:v>
                </c:pt>
                <c:pt idx="24">
                  <c:v>0.74481519650606398</c:v>
                </c:pt>
                <c:pt idx="25">
                  <c:v>0.79872534012903884</c:v>
                </c:pt>
                <c:pt idx="26">
                  <c:v>0.89024204453011213</c:v>
                </c:pt>
                <c:pt idx="27">
                  <c:v>0.77725285375819586</c:v>
                </c:pt>
                <c:pt idx="28">
                  <c:v>0.77886438066203589</c:v>
                </c:pt>
                <c:pt idx="29">
                  <c:v>0.90564307319362236</c:v>
                </c:pt>
                <c:pt idx="30">
                  <c:v>0.665212413244334</c:v>
                </c:pt>
                <c:pt idx="31">
                  <c:v>0.86049702843959519</c:v>
                </c:pt>
                <c:pt idx="32">
                  <c:v>0.85996432650369292</c:v>
                </c:pt>
                <c:pt idx="33">
                  <c:v>0.91827263839124074</c:v>
                </c:pt>
                <c:pt idx="34">
                  <c:v>0.82186257125185513</c:v>
                </c:pt>
                <c:pt idx="35">
                  <c:v>0.78721792016759884</c:v>
                </c:pt>
                <c:pt idx="36">
                  <c:v>0.76411698465390687</c:v>
                </c:pt>
                <c:pt idx="37">
                  <c:v>0.84199550103569964</c:v>
                </c:pt>
                <c:pt idx="38">
                  <c:v>0.68615672770291514</c:v>
                </c:pt>
                <c:pt idx="39">
                  <c:v>0.73605909764256838</c:v>
                </c:pt>
                <c:pt idx="40">
                  <c:v>0.79010092818973998</c:v>
                </c:pt>
                <c:pt idx="41">
                  <c:v>0.73012173879937381</c:v>
                </c:pt>
                <c:pt idx="42">
                  <c:v>0.86711505112879583</c:v>
                </c:pt>
                <c:pt idx="43">
                  <c:v>0.94759765426048459</c:v>
                </c:pt>
                <c:pt idx="44">
                  <c:v>1.0106470699216734</c:v>
                </c:pt>
                <c:pt idx="45">
                  <c:v>0.97967300766159038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0.94563374599804795</c:v>
                </c:pt>
                <c:pt idx="1">
                  <c:v>0.95828573537309714</c:v>
                </c:pt>
                <c:pt idx="2">
                  <c:v>0.96046468090385817</c:v>
                </c:pt>
                <c:pt idx="3">
                  <c:v>0.94572345730343488</c:v>
                </c:pt>
                <c:pt idx="4">
                  <c:v>0.94349288528611908</c:v>
                </c:pt>
                <c:pt idx="5">
                  <c:v>0.93934579023531684</c:v>
                </c:pt>
                <c:pt idx="6">
                  <c:v>0.94317416590234737</c:v>
                </c:pt>
                <c:pt idx="7">
                  <c:v>0.93849130731878039</c:v>
                </c:pt>
                <c:pt idx="8">
                  <c:v>0.94334476849162774</c:v>
                </c:pt>
                <c:pt idx="9">
                  <c:v>0.93758857736821044</c:v>
                </c:pt>
                <c:pt idx="10">
                  <c:v>0.94057434140675245</c:v>
                </c:pt>
                <c:pt idx="11">
                  <c:v>0.93881167191844372</c:v>
                </c:pt>
                <c:pt idx="12">
                  <c:v>0.93964373418314884</c:v>
                </c:pt>
                <c:pt idx="13">
                  <c:v>0.94317645286146901</c:v>
                </c:pt>
                <c:pt idx="14">
                  <c:v>0.94477353382483364</c:v>
                </c:pt>
                <c:pt idx="15">
                  <c:v>0.94234190360323833</c:v>
                </c:pt>
                <c:pt idx="16">
                  <c:v>0.93854982488593619</c:v>
                </c:pt>
                <c:pt idx="17">
                  <c:v>0.94077588161158598</c:v>
                </c:pt>
                <c:pt idx="18">
                  <c:v>0.93861185960725868</c:v>
                </c:pt>
                <c:pt idx="19">
                  <c:v>0.93620315548343969</c:v>
                </c:pt>
                <c:pt idx="20">
                  <c:v>0.94376321559568499</c:v>
                </c:pt>
                <c:pt idx="21">
                  <c:v>0.94298769907335311</c:v>
                </c:pt>
                <c:pt idx="22">
                  <c:v>0.93865665444535962</c:v>
                </c:pt>
                <c:pt idx="23">
                  <c:v>0.97053012206488209</c:v>
                </c:pt>
                <c:pt idx="24">
                  <c:v>0.94097534404888539</c:v>
                </c:pt>
                <c:pt idx="25">
                  <c:v>0.94367085123003402</c:v>
                </c:pt>
                <c:pt idx="26">
                  <c:v>0.94824668645008781</c:v>
                </c:pt>
                <c:pt idx="27">
                  <c:v>0.94259722691149195</c:v>
                </c:pt>
                <c:pt idx="28">
                  <c:v>0.94267780325668404</c:v>
                </c:pt>
                <c:pt idx="29">
                  <c:v>0.95099181350103112</c:v>
                </c:pt>
                <c:pt idx="30">
                  <c:v>0.9369952048857989</c:v>
                </c:pt>
                <c:pt idx="31">
                  <c:v>0.94675943564556198</c:v>
                </c:pt>
                <c:pt idx="32">
                  <c:v>0.94673280054876685</c:v>
                </c:pt>
                <c:pt idx="33">
                  <c:v>0.95604363958007832</c:v>
                </c:pt>
                <c:pt idx="34">
                  <c:v>0.94482771278617494</c:v>
                </c:pt>
                <c:pt idx="35">
                  <c:v>0.94309548023196199</c:v>
                </c:pt>
                <c:pt idx="36">
                  <c:v>0.94194043345627754</c:v>
                </c:pt>
                <c:pt idx="37">
                  <c:v>0.94583435927536708</c:v>
                </c:pt>
                <c:pt idx="38">
                  <c:v>0.93804242060872778</c:v>
                </c:pt>
                <c:pt idx="39">
                  <c:v>0.9405375391057107</c:v>
                </c:pt>
                <c:pt idx="40">
                  <c:v>0.94323963063306926</c:v>
                </c:pt>
                <c:pt idx="41">
                  <c:v>0.94024067116355081</c:v>
                </c:pt>
                <c:pt idx="42">
                  <c:v>0.94709033678002186</c:v>
                </c:pt>
                <c:pt idx="43">
                  <c:v>0.96777364592777604</c:v>
                </c:pt>
                <c:pt idx="44">
                  <c:v>0.99299341219225135</c:v>
                </c:pt>
                <c:pt idx="45">
                  <c:v>0.98060378728821829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komm!$F$218:$F$242</c:f>
              <c:numCache>
                <c:formatCode>0.0\ %</c:formatCode>
                <c:ptCount val="25"/>
                <c:pt idx="0">
                  <c:v>0.81658421048984109</c:v>
                </c:pt>
                <c:pt idx="1">
                  <c:v>0.86183531410197123</c:v>
                </c:pt>
                <c:pt idx="2">
                  <c:v>0.82441504266461652</c:v>
                </c:pt>
                <c:pt idx="3">
                  <c:v>0.86687394818188346</c:v>
                </c:pt>
                <c:pt idx="4">
                  <c:v>0.81266688522626929</c:v>
                </c:pt>
                <c:pt idx="5">
                  <c:v>0.81507466378529536</c:v>
                </c:pt>
                <c:pt idx="6">
                  <c:v>0.87280625077801854</c:v>
                </c:pt>
                <c:pt idx="7">
                  <c:v>0.68681716650715019</c:v>
                </c:pt>
                <c:pt idx="8">
                  <c:v>0.73526123603753846</c:v>
                </c:pt>
                <c:pt idx="9">
                  <c:v>0.79455222508752255</c:v>
                </c:pt>
                <c:pt idx="10">
                  <c:v>0.74549824348192795</c:v>
                </c:pt>
                <c:pt idx="11">
                  <c:v>0.87886553749080831</c:v>
                </c:pt>
                <c:pt idx="12">
                  <c:v>0.70511178933725449</c:v>
                </c:pt>
                <c:pt idx="13">
                  <c:v>0.78907576068423069</c:v>
                </c:pt>
                <c:pt idx="14">
                  <c:v>0.7762195568100636</c:v>
                </c:pt>
                <c:pt idx="15">
                  <c:v>0.77730094462004617</c:v>
                </c:pt>
                <c:pt idx="16">
                  <c:v>0.88226151565274247</c:v>
                </c:pt>
                <c:pt idx="17">
                  <c:v>1.4196559619237854</c:v>
                </c:pt>
                <c:pt idx="18">
                  <c:v>3.0058006203628573</c:v>
                </c:pt>
                <c:pt idx="19">
                  <c:v>0.72403483161877136</c:v>
                </c:pt>
                <c:pt idx="20">
                  <c:v>1.5338946027462108</c:v>
                </c:pt>
                <c:pt idx="21">
                  <c:v>0.74253784538541601</c:v>
                </c:pt>
                <c:pt idx="22">
                  <c:v>0.77847671419343056</c:v>
                </c:pt>
                <c:pt idx="23">
                  <c:v>0.94926418013481073</c:v>
                </c:pt>
                <c:pt idx="24">
                  <c:v>2.0239859240360145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0.94456379474807406</c:v>
                </c:pt>
                <c:pt idx="1">
                  <c:v>0.94682634992868087</c:v>
                </c:pt>
                <c:pt idx="2">
                  <c:v>0.94495533635681295</c:v>
                </c:pt>
                <c:pt idx="3">
                  <c:v>0.94707828163267649</c:v>
                </c:pt>
                <c:pt idx="4">
                  <c:v>0.94436792848489559</c:v>
                </c:pt>
                <c:pt idx="5">
                  <c:v>0.944488317412847</c:v>
                </c:pt>
                <c:pt idx="6">
                  <c:v>0.94737489676248299</c:v>
                </c:pt>
                <c:pt idx="7">
                  <c:v>0.93807544254893971</c:v>
                </c:pt>
                <c:pt idx="8">
                  <c:v>0.94049764602545893</c:v>
                </c:pt>
                <c:pt idx="9">
                  <c:v>0.94346219547795829</c:v>
                </c:pt>
                <c:pt idx="10">
                  <c:v>0.9410094963976785</c:v>
                </c:pt>
                <c:pt idx="11">
                  <c:v>0.94767786109812258</c:v>
                </c:pt>
                <c:pt idx="12">
                  <c:v>0.9389901736904448</c:v>
                </c:pt>
                <c:pt idx="13">
                  <c:v>0.94318837225779373</c:v>
                </c:pt>
                <c:pt idx="14">
                  <c:v>0.94254556206408513</c:v>
                </c:pt>
                <c:pt idx="15">
                  <c:v>0.94259963145458447</c:v>
                </c:pt>
                <c:pt idx="16">
                  <c:v>0.94784766000621923</c:v>
                </c:pt>
                <c:pt idx="17">
                  <c:v>1.1565969689930962</c:v>
                </c:pt>
                <c:pt idx="18">
                  <c:v>1.7910548323687248</c:v>
                </c:pt>
                <c:pt idx="19">
                  <c:v>0.93993632580452069</c:v>
                </c:pt>
                <c:pt idx="20">
                  <c:v>1.2022924253220664</c:v>
                </c:pt>
                <c:pt idx="21">
                  <c:v>0.9408614764928529</c:v>
                </c:pt>
                <c:pt idx="22">
                  <c:v>0.94265841993325361</c:v>
                </c:pt>
                <c:pt idx="23">
                  <c:v>0.96844025627750641</c:v>
                </c:pt>
                <c:pt idx="24">
                  <c:v>1.3983289538379875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komm!$F$243:$F$285</c:f>
              <c:numCache>
                <c:formatCode>0.0\ %</c:formatCode>
                <c:ptCount val="43"/>
                <c:pt idx="0">
                  <c:v>1.0528360962553027</c:v>
                </c:pt>
                <c:pt idx="1">
                  <c:v>1.0217762218920485</c:v>
                </c:pt>
                <c:pt idx="2">
                  <c:v>0.87454870254041173</c:v>
                </c:pt>
                <c:pt idx="3">
                  <c:v>0.79259258558275569</c:v>
                </c:pt>
                <c:pt idx="4">
                  <c:v>0.89199756767657745</c:v>
                </c:pt>
                <c:pt idx="5">
                  <c:v>0.94849589700993042</c:v>
                </c:pt>
                <c:pt idx="6">
                  <c:v>0.88209261605669653</c:v>
                </c:pt>
                <c:pt idx="7">
                  <c:v>1.038477842682431</c:v>
                </c:pt>
                <c:pt idx="8">
                  <c:v>0.93221875640385921</c:v>
                </c:pt>
                <c:pt idx="9">
                  <c:v>1.0278731753081305</c:v>
                </c:pt>
                <c:pt idx="10">
                  <c:v>2.1544615995183807</c:v>
                </c:pt>
                <c:pt idx="11">
                  <c:v>1.1322432750036124</c:v>
                </c:pt>
                <c:pt idx="12">
                  <c:v>0.90675603009644834</c:v>
                </c:pt>
                <c:pt idx="13">
                  <c:v>0.8981276961957384</c:v>
                </c:pt>
                <c:pt idx="14">
                  <c:v>0.88820872313870158</c:v>
                </c:pt>
                <c:pt idx="15">
                  <c:v>0.90865615443089542</c:v>
                </c:pt>
                <c:pt idx="16">
                  <c:v>1.573275035619824</c:v>
                </c:pt>
                <c:pt idx="17">
                  <c:v>0.9034947498215764</c:v>
                </c:pt>
                <c:pt idx="18">
                  <c:v>0.82664863743897576</c:v>
                </c:pt>
                <c:pt idx="19">
                  <c:v>0.90411195440429737</c:v>
                </c:pt>
                <c:pt idx="20">
                  <c:v>2.6432782469437042</c:v>
                </c:pt>
                <c:pt idx="21">
                  <c:v>0.79912062018394836</c:v>
                </c:pt>
                <c:pt idx="22">
                  <c:v>0.85406962050796953</c:v>
                </c:pt>
                <c:pt idx="23">
                  <c:v>1.0645148686303494</c:v>
                </c:pt>
                <c:pt idx="24">
                  <c:v>0.88506491677415244</c:v>
                </c:pt>
                <c:pt idx="25">
                  <c:v>1.1326627354689005</c:v>
                </c:pt>
                <c:pt idx="26">
                  <c:v>1.0628305758437657</c:v>
                </c:pt>
                <c:pt idx="27">
                  <c:v>0.99115146186895264</c:v>
                </c:pt>
                <c:pt idx="28">
                  <c:v>0.96775005191630359</c:v>
                </c:pt>
                <c:pt idx="29">
                  <c:v>0.99079566649395989</c:v>
                </c:pt>
                <c:pt idx="30">
                  <c:v>1.0264823896205919</c:v>
                </c:pt>
                <c:pt idx="31">
                  <c:v>0.87525469984421622</c:v>
                </c:pt>
                <c:pt idx="32">
                  <c:v>1.65504343103773</c:v>
                </c:pt>
                <c:pt idx="33">
                  <c:v>1.1417026794636866</c:v>
                </c:pt>
                <c:pt idx="34">
                  <c:v>1.122596251212693</c:v>
                </c:pt>
                <c:pt idx="35">
                  <c:v>1.0519945696764654</c:v>
                </c:pt>
                <c:pt idx="36">
                  <c:v>0.85986482173970236</c:v>
                </c:pt>
                <c:pt idx="37">
                  <c:v>0.76325001221391831</c:v>
                </c:pt>
                <c:pt idx="38">
                  <c:v>0.9124473216920943</c:v>
                </c:pt>
                <c:pt idx="39">
                  <c:v>0.9953317263345578</c:v>
                </c:pt>
                <c:pt idx="40">
                  <c:v>0.81348543201352508</c:v>
                </c:pt>
                <c:pt idx="41">
                  <c:v>0.83320681288100074</c:v>
                </c:pt>
                <c:pt idx="42">
                  <c:v>0.82903559155084749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1.0098690227257032</c:v>
                </c:pt>
                <c:pt idx="1">
                  <c:v>0.99744507298040141</c:v>
                </c:pt>
                <c:pt idx="2">
                  <c:v>0.9474620193506027</c:v>
                </c:pt>
                <c:pt idx="3">
                  <c:v>0.94336421350271993</c:v>
                </c:pt>
                <c:pt idx="4">
                  <c:v>0.94833446260741106</c:v>
                </c:pt>
                <c:pt idx="5">
                  <c:v>0.96813294302755437</c:v>
                </c:pt>
                <c:pt idx="6">
                  <c:v>0.94783921502641677</c:v>
                </c:pt>
                <c:pt idx="7">
                  <c:v>1.0041257212965544</c:v>
                </c:pt>
                <c:pt idx="8">
                  <c:v>0.96162208678512595</c:v>
                </c:pt>
                <c:pt idx="9">
                  <c:v>0.99988385434683402</c:v>
                </c:pt>
                <c:pt idx="10">
                  <c:v>1.4505192240309344</c:v>
                </c:pt>
                <c:pt idx="11">
                  <c:v>1.0416318942250271</c:v>
                </c:pt>
                <c:pt idx="12">
                  <c:v>0.95143699626216149</c:v>
                </c:pt>
                <c:pt idx="13">
                  <c:v>0.94864096903336925</c:v>
                </c:pt>
                <c:pt idx="14">
                  <c:v>0.94814502038051718</c:v>
                </c:pt>
                <c:pt idx="15">
                  <c:v>0.95219704599594035</c:v>
                </c:pt>
                <c:pt idx="16">
                  <c:v>1.2180445984715118</c:v>
                </c:pt>
                <c:pt idx="17">
                  <c:v>0.95013248415221285</c:v>
                </c:pt>
                <c:pt idx="18">
                  <c:v>0.9450670160955309</c:v>
                </c:pt>
                <c:pt idx="19">
                  <c:v>0.95037936598530104</c:v>
                </c:pt>
                <c:pt idx="20">
                  <c:v>1.6460458830010636</c:v>
                </c:pt>
                <c:pt idx="21">
                  <c:v>0.94369061523277964</c:v>
                </c:pt>
                <c:pt idx="22">
                  <c:v>0.94643806524898055</c:v>
                </c:pt>
                <c:pt idx="23">
                  <c:v>1.0145405316757219</c:v>
                </c:pt>
                <c:pt idx="24">
                  <c:v>0.9479878300622897</c:v>
                </c:pt>
                <c:pt idx="25">
                  <c:v>1.0417996784111423</c:v>
                </c:pt>
                <c:pt idx="26">
                  <c:v>1.0138668145610883</c:v>
                </c:pt>
                <c:pt idx="27">
                  <c:v>0.98519516897116322</c:v>
                </c:pt>
                <c:pt idx="28">
                  <c:v>0.97583460499010377</c:v>
                </c:pt>
                <c:pt idx="29">
                  <c:v>0.98505285082116611</c:v>
                </c:pt>
                <c:pt idx="30">
                  <c:v>0.9993275400718189</c:v>
                </c:pt>
                <c:pt idx="31">
                  <c:v>0.94749731921579294</c:v>
                </c:pt>
                <c:pt idx="32">
                  <c:v>1.250751956638674</c:v>
                </c:pt>
                <c:pt idx="33">
                  <c:v>1.0454156560090566</c:v>
                </c:pt>
                <c:pt idx="34">
                  <c:v>1.0377730847086593</c:v>
                </c:pt>
                <c:pt idx="35">
                  <c:v>1.0095324120941684</c:v>
                </c:pt>
                <c:pt idx="36">
                  <c:v>0.94672782531056732</c:v>
                </c:pt>
                <c:pt idx="37">
                  <c:v>0.94189708483427792</c:v>
                </c:pt>
                <c:pt idx="38">
                  <c:v>0.95371351290041995</c:v>
                </c:pt>
                <c:pt idx="39">
                  <c:v>0.98686727475740521</c:v>
                </c:pt>
                <c:pt idx="40">
                  <c:v>0.94440885582425838</c:v>
                </c:pt>
                <c:pt idx="41">
                  <c:v>0.94539492486763199</c:v>
                </c:pt>
                <c:pt idx="42">
                  <c:v>0.94518636380112464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komm!$F$286:$F$323</c:f>
              <c:numCache>
                <c:formatCode>0.0\ %</c:formatCode>
                <c:ptCount val="38"/>
                <c:pt idx="0">
                  <c:v>0.99630730310941018</c:v>
                </c:pt>
                <c:pt idx="1">
                  <c:v>0.74368251427123444</c:v>
                </c:pt>
                <c:pt idx="2">
                  <c:v>0.78943909832641268</c:v>
                </c:pt>
                <c:pt idx="3">
                  <c:v>1.2244813970010771</c:v>
                </c:pt>
                <c:pt idx="4">
                  <c:v>0.72943011825931747</c:v>
                </c:pt>
                <c:pt idx="5">
                  <c:v>0.83761614729035427</c:v>
                </c:pt>
                <c:pt idx="6">
                  <c:v>0.77462490199422418</c:v>
                </c:pt>
                <c:pt idx="7">
                  <c:v>0.85050550221970156</c:v>
                </c:pt>
                <c:pt idx="8">
                  <c:v>0.72540374380202155</c:v>
                </c:pt>
                <c:pt idx="9">
                  <c:v>0.71457398899621416</c:v>
                </c:pt>
                <c:pt idx="10">
                  <c:v>0.79052635403604421</c:v>
                </c:pt>
                <c:pt idx="11">
                  <c:v>0.77419523159535175</c:v>
                </c:pt>
                <c:pt idx="12">
                  <c:v>0.91258992696740893</c:v>
                </c:pt>
                <c:pt idx="13">
                  <c:v>0.79561310690538012</c:v>
                </c:pt>
                <c:pt idx="14">
                  <c:v>1.5400702782542368</c:v>
                </c:pt>
                <c:pt idx="15">
                  <c:v>0.76112596951739819</c:v>
                </c:pt>
                <c:pt idx="16">
                  <c:v>0.78585050459596884</c:v>
                </c:pt>
                <c:pt idx="17">
                  <c:v>0.69559359002926824</c:v>
                </c:pt>
                <c:pt idx="18">
                  <c:v>0.79083902339482837</c:v>
                </c:pt>
                <c:pt idx="19">
                  <c:v>0.72857960495015894</c:v>
                </c:pt>
                <c:pt idx="20">
                  <c:v>0.68949955311929301</c:v>
                </c:pt>
                <c:pt idx="21">
                  <c:v>0.80210352728103085</c:v>
                </c:pt>
                <c:pt idx="22">
                  <c:v>0.9065035025344349</c:v>
                </c:pt>
                <c:pt idx="23">
                  <c:v>1.1330498877340436</c:v>
                </c:pt>
                <c:pt idx="24">
                  <c:v>0.84083982945785585</c:v>
                </c:pt>
                <c:pt idx="25">
                  <c:v>0.6917589729796072</c:v>
                </c:pt>
                <c:pt idx="26">
                  <c:v>0.77004860031537958</c:v>
                </c:pt>
                <c:pt idx="27">
                  <c:v>0.99774083138119474</c:v>
                </c:pt>
                <c:pt idx="28">
                  <c:v>0.75788319611833788</c:v>
                </c:pt>
                <c:pt idx="29">
                  <c:v>0.77931566516297524</c:v>
                </c:pt>
                <c:pt idx="30">
                  <c:v>0.71877829710071528</c:v>
                </c:pt>
                <c:pt idx="31">
                  <c:v>0.85506371196290665</c:v>
                </c:pt>
                <c:pt idx="32">
                  <c:v>0.86508832899723165</c:v>
                </c:pt>
                <c:pt idx="33">
                  <c:v>0.77612610347824162</c:v>
                </c:pt>
                <c:pt idx="34">
                  <c:v>0.81741110419556362</c:v>
                </c:pt>
                <c:pt idx="35">
                  <c:v>0.77616057694172402</c:v>
                </c:pt>
                <c:pt idx="36">
                  <c:v>0.89255900106525887</c:v>
                </c:pt>
                <c:pt idx="37">
                  <c:v>0.79825197898920874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0.98725750546734614</c:v>
                </c:pt>
                <c:pt idx="1">
                  <c:v>0.94091870993714377</c:v>
                </c:pt>
                <c:pt idx="2">
                  <c:v>0.94320653913990282</c:v>
                </c:pt>
                <c:pt idx="3">
                  <c:v>1.0785271430240129</c:v>
                </c:pt>
                <c:pt idx="4">
                  <c:v>0.94020609013654821</c:v>
                </c:pt>
                <c:pt idx="5">
                  <c:v>0.94561539158809982</c:v>
                </c:pt>
                <c:pt idx="6">
                  <c:v>0.94246582932329337</c:v>
                </c:pt>
                <c:pt idx="7">
                  <c:v>0.94625985933456724</c:v>
                </c:pt>
                <c:pt idx="8">
                  <c:v>0.9400047714136831</c:v>
                </c:pt>
                <c:pt idx="9">
                  <c:v>0.93946328367339282</c:v>
                </c:pt>
                <c:pt idx="10">
                  <c:v>0.94326090192538448</c:v>
                </c:pt>
                <c:pt idx="11">
                  <c:v>0.94244434580334968</c:v>
                </c:pt>
                <c:pt idx="12">
                  <c:v>0.95377055501054586</c:v>
                </c:pt>
                <c:pt idx="13">
                  <c:v>0.94351523956885119</c:v>
                </c:pt>
                <c:pt idx="14">
                  <c:v>1.2047626955252768</c:v>
                </c:pt>
                <c:pt idx="15">
                  <c:v>0.94179088269945221</c:v>
                </c:pt>
                <c:pt idx="16">
                  <c:v>0.94302710945338064</c:v>
                </c:pt>
                <c:pt idx="17">
                  <c:v>0.93851426372504554</c:v>
                </c:pt>
                <c:pt idx="18">
                  <c:v>0.94327653539332357</c:v>
                </c:pt>
                <c:pt idx="19">
                  <c:v>0.94016356447109029</c:v>
                </c:pt>
                <c:pt idx="20">
                  <c:v>0.93820956187954685</c:v>
                </c:pt>
                <c:pt idx="21">
                  <c:v>0.94383976058763364</c:v>
                </c:pt>
                <c:pt idx="22">
                  <c:v>0.95133598523735619</c:v>
                </c:pt>
                <c:pt idx="23">
                  <c:v>1.0419545393171994</c:v>
                </c:pt>
                <c:pt idx="24">
                  <c:v>0.94577657569647489</c:v>
                </c:pt>
                <c:pt idx="25">
                  <c:v>0.93832253287256251</c:v>
                </c:pt>
                <c:pt idx="26">
                  <c:v>0.94223701423935124</c:v>
                </c:pt>
                <c:pt idx="27">
                  <c:v>0.98783091677605983</c:v>
                </c:pt>
                <c:pt idx="28">
                  <c:v>0.94162874402949914</c:v>
                </c:pt>
                <c:pt idx="29">
                  <c:v>0.94270036748173081</c:v>
                </c:pt>
                <c:pt idx="30">
                  <c:v>0.93967349907861775</c:v>
                </c:pt>
                <c:pt idx="31">
                  <c:v>0.94648776982172755</c:v>
                </c:pt>
                <c:pt idx="32">
                  <c:v>0.94698900067344371</c:v>
                </c:pt>
                <c:pt idx="33">
                  <c:v>0.94254088939749425</c:v>
                </c:pt>
                <c:pt idx="34">
                  <c:v>0.94460513943336022</c:v>
                </c:pt>
                <c:pt idx="35">
                  <c:v>0.94254261307066844</c:v>
                </c:pt>
                <c:pt idx="36">
                  <c:v>0.94836253427684503</c:v>
                </c:pt>
                <c:pt idx="37">
                  <c:v>0.94364718317304253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479426</xdr:colOff>
      <xdr:row>99</xdr:row>
      <xdr:rowOff>106186</xdr:rowOff>
    </xdr:from>
    <xdr:to>
      <xdr:col>36</xdr:col>
      <xdr:colOff>12700</xdr:colOff>
      <xdr:row>118</xdr:row>
      <xdr:rowOff>106186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7"/>
  <sheetViews>
    <sheetView zoomScaleNormal="100" workbookViewId="0">
      <pane xSplit="3" ySplit="6" topLeftCell="D346" activePane="bottomRight" state="frozen"/>
      <selection pane="topRight" activeCell="D1" sqref="D1"/>
      <selection pane="bottomLeft" activeCell="A7" sqref="A7"/>
      <selection pane="bottomRight" activeCell="C367" sqref="C367"/>
    </sheetView>
  </sheetViews>
  <sheetFormatPr baseColWidth="10" defaultRowHeight="15"/>
  <cols>
    <col min="1" max="1" width="5.85546875" customWidth="1"/>
    <col min="2" max="2" width="11.7109375" customWidth="1"/>
    <col min="3" max="3" width="18.42578125" customWidth="1"/>
    <col min="13" max="13" width="15" customWidth="1"/>
    <col min="17" max="17" width="12.5703125" customWidth="1"/>
    <col min="18" max="18" width="14.85546875" customWidth="1"/>
    <col min="21" max="21" width="13.7109375" customWidth="1"/>
    <col min="22" max="22" width="13.140625" customWidth="1"/>
  </cols>
  <sheetData>
    <row r="1" spans="2:28">
      <c r="B1" s="5" t="s">
        <v>0</v>
      </c>
      <c r="C1" s="5" t="s">
        <v>1</v>
      </c>
      <c r="D1" s="226" t="s">
        <v>2</v>
      </c>
      <c r="E1" s="226"/>
      <c r="F1" s="226"/>
      <c r="G1" s="226" t="s">
        <v>384</v>
      </c>
      <c r="H1" s="226"/>
      <c r="I1" s="226" t="s">
        <v>3</v>
      </c>
      <c r="J1" s="226"/>
      <c r="K1" s="226"/>
      <c r="L1" s="226"/>
      <c r="M1" s="6" t="s">
        <v>410</v>
      </c>
      <c r="N1" s="227" t="s">
        <v>4</v>
      </c>
      <c r="O1" s="227"/>
      <c r="P1" s="227"/>
      <c r="Q1" s="6" t="s">
        <v>5</v>
      </c>
      <c r="R1" s="220" t="s">
        <v>26</v>
      </c>
      <c r="S1" s="220"/>
      <c r="T1" s="7" t="s">
        <v>6</v>
      </c>
      <c r="U1" s="8" t="s">
        <v>7</v>
      </c>
      <c r="V1" s="9" t="s">
        <v>8</v>
      </c>
    </row>
    <row r="2" spans="2:28">
      <c r="B2" s="10" t="s">
        <v>9</v>
      </c>
      <c r="C2" s="11"/>
      <c r="D2" s="221" t="s">
        <v>444</v>
      </c>
      <c r="E2" s="221"/>
      <c r="F2" s="221"/>
      <c r="G2" s="222" t="s">
        <v>10</v>
      </c>
      <c r="H2" s="222"/>
      <c r="I2" s="12" t="s">
        <v>11</v>
      </c>
      <c r="J2" s="12"/>
      <c r="K2" s="12"/>
      <c r="L2" s="12"/>
      <c r="M2" s="13" t="str">
        <f>D2</f>
        <v>Januar-sept 2020</v>
      </c>
      <c r="N2" s="223" t="str">
        <f>D2</f>
        <v>Januar-sept 2020</v>
      </c>
      <c r="O2" s="224"/>
      <c r="P2" s="224"/>
      <c r="Q2" s="14" t="s">
        <v>443</v>
      </c>
      <c r="R2" s="228" t="s">
        <v>386</v>
      </c>
      <c r="S2" s="228"/>
      <c r="T2" s="15" t="s">
        <v>12</v>
      </c>
      <c r="U2" s="16" t="s">
        <v>445</v>
      </c>
      <c r="V2" s="16" t="str">
        <f>U2</f>
        <v>jan.-sept. 2019</v>
      </c>
    </row>
    <row r="3" spans="2:28">
      <c r="B3" s="17" t="s">
        <v>13</v>
      </c>
      <c r="C3" s="18"/>
      <c r="D3" s="19"/>
      <c r="E3" s="19"/>
      <c r="F3" s="20" t="s">
        <v>14</v>
      </c>
      <c r="G3" s="225" t="s">
        <v>15</v>
      </c>
      <c r="H3" s="225"/>
      <c r="I3" s="12" t="s">
        <v>16</v>
      </c>
      <c r="J3" s="12"/>
      <c r="K3" s="12" t="s">
        <v>17</v>
      </c>
      <c r="L3" s="12"/>
      <c r="M3" s="13" t="s">
        <v>18</v>
      </c>
      <c r="N3" s="21" t="s">
        <v>19</v>
      </c>
      <c r="O3" s="12"/>
      <c r="P3" s="21" t="s">
        <v>20</v>
      </c>
      <c r="Q3" s="22" t="s">
        <v>383</v>
      </c>
      <c r="R3" s="31" t="s">
        <v>7</v>
      </c>
      <c r="S3" s="32" t="s">
        <v>8</v>
      </c>
      <c r="T3" s="23" t="s">
        <v>27</v>
      </c>
      <c r="U3" s="24"/>
      <c r="V3" s="16"/>
    </row>
    <row r="4" spans="2:28">
      <c r="B4" s="18"/>
      <c r="C4" s="25">
        <f>J365</f>
        <v>-278.79266708863389</v>
      </c>
      <c r="D4" s="26" t="s">
        <v>21</v>
      </c>
      <c r="E4" s="19" t="s">
        <v>22</v>
      </c>
      <c r="F4" s="19" t="s">
        <v>23</v>
      </c>
      <c r="G4" s="21" t="s">
        <v>24</v>
      </c>
      <c r="H4" s="21" t="s">
        <v>21</v>
      </c>
      <c r="I4" s="21" t="s">
        <v>22</v>
      </c>
      <c r="J4" s="21" t="s">
        <v>21</v>
      </c>
      <c r="K4" s="21" t="s">
        <v>22</v>
      </c>
      <c r="L4" s="21" t="s">
        <v>21</v>
      </c>
      <c r="M4" s="14" t="s">
        <v>21</v>
      </c>
      <c r="N4" s="21" t="s">
        <v>21</v>
      </c>
      <c r="O4" s="21" t="s">
        <v>22</v>
      </c>
      <c r="P4" s="21" t="s">
        <v>25</v>
      </c>
      <c r="Q4" s="14" t="s">
        <v>21</v>
      </c>
      <c r="R4" s="32" t="s">
        <v>28</v>
      </c>
      <c r="S4" s="32" t="s">
        <v>22</v>
      </c>
      <c r="T4" s="40"/>
      <c r="U4" s="27" t="s">
        <v>21</v>
      </c>
      <c r="V4" s="26" t="s">
        <v>22</v>
      </c>
    </row>
    <row r="5" spans="2:28">
      <c r="B5" s="28"/>
      <c r="C5" s="28"/>
      <c r="D5" s="29">
        <v>1</v>
      </c>
      <c r="E5" s="29">
        <v>2</v>
      </c>
      <c r="F5" s="29">
        <v>3</v>
      </c>
      <c r="G5" s="29">
        <v>4</v>
      </c>
      <c r="H5" s="29">
        <v>5</v>
      </c>
      <c r="I5" s="29">
        <v>6</v>
      </c>
      <c r="J5" s="29">
        <v>7</v>
      </c>
      <c r="K5" s="29">
        <v>8</v>
      </c>
      <c r="L5" s="29">
        <v>9</v>
      </c>
      <c r="M5" s="29">
        <v>10</v>
      </c>
      <c r="N5" s="29">
        <v>11</v>
      </c>
      <c r="O5" s="29">
        <v>12</v>
      </c>
      <c r="P5" s="29">
        <v>13</v>
      </c>
      <c r="Q5" s="29">
        <v>14</v>
      </c>
      <c r="R5" s="33">
        <v>15</v>
      </c>
      <c r="S5" s="33">
        <v>16</v>
      </c>
      <c r="T5" s="30">
        <v>17</v>
      </c>
      <c r="U5" s="29">
        <v>18</v>
      </c>
      <c r="V5" s="29">
        <v>19</v>
      </c>
    </row>
    <row r="6" spans="2:28" ht="18.75" customHeight="1">
      <c r="B6" s="1"/>
      <c r="R6" s="34" t="s">
        <v>440</v>
      </c>
      <c r="S6" s="34"/>
      <c r="T6" s="34"/>
      <c r="U6" s="34"/>
      <c r="V6" s="34"/>
    </row>
    <row r="7" spans="2:28" ht="21.95" customHeight="1">
      <c r="B7" s="2">
        <v>301</v>
      </c>
      <c r="C7" s="44" t="s">
        <v>29</v>
      </c>
      <c r="D7" s="208">
        <v>23048070</v>
      </c>
      <c r="E7" s="37">
        <f>D7/T7*1000</f>
        <v>33234.707149593218</v>
      </c>
      <c r="F7" s="178">
        <f>E7/E$363</f>
        <v>1.3429434789567349</v>
      </c>
      <c r="G7" s="38">
        <f>($E$363-E7)*0.6</f>
        <v>-5092.2289451127217</v>
      </c>
      <c r="H7" s="38">
        <f t="shared" ref="H7" si="0">G7*T7/1000</f>
        <v>-3531430.2200620016</v>
      </c>
      <c r="I7" s="38">
        <f>IF(E7&lt;E$363*0.9,(E$363*0.9-E7)*0.35,0)</f>
        <v>0</v>
      </c>
      <c r="J7" s="39">
        <f t="shared" ref="J7" si="1">I7*T7/1000</f>
        <v>0</v>
      </c>
      <c r="K7" s="38">
        <f>I7+J$365</f>
        <v>-278.79266708863389</v>
      </c>
      <c r="L7" s="39">
        <f t="shared" ref="L7" si="2">K7*T7/1000</f>
        <v>-193341.04186996509</v>
      </c>
      <c r="M7" s="35">
        <f>H7+L7</f>
        <v>-3724771.2619319665</v>
      </c>
      <c r="N7" s="35">
        <f>D7+M7</f>
        <v>19323298.738068033</v>
      </c>
      <c r="O7" s="35">
        <f>N7/T7*1000</f>
        <v>27863.685537391862</v>
      </c>
      <c r="P7" s="36">
        <f>O7/O$363</f>
        <v>1.1259119758062761</v>
      </c>
      <c r="Q7" s="204">
        <v>-840674.22367190151</v>
      </c>
      <c r="R7" s="36">
        <f>(D7-U7)/U7</f>
        <v>7.7976400256408685E-3</v>
      </c>
      <c r="S7" s="36">
        <f>(E7-V7)/V7</f>
        <v>-1.0255681390317316E-2</v>
      </c>
      <c r="T7" s="201">
        <v>693494</v>
      </c>
      <c r="U7" s="218">
        <v>22869740</v>
      </c>
      <c r="V7" s="4">
        <v>33579.083531672906</v>
      </c>
      <c r="Z7" s="45"/>
      <c r="AA7" s="45"/>
      <c r="AB7" s="44"/>
    </row>
    <row r="8" spans="2:28" ht="24.95" customHeight="1">
      <c r="B8" s="2">
        <v>1101</v>
      </c>
      <c r="C8" t="s">
        <v>30</v>
      </c>
      <c r="D8" s="208">
        <v>379822</v>
      </c>
      <c r="E8" s="37">
        <f t="shared" ref="E8:E71" si="3">D8/T8*1000</f>
        <v>25644.588481533992</v>
      </c>
      <c r="F8" s="178">
        <f t="shared" ref="F8:F71" si="4">E8/E$363</f>
        <v>1.0362430069502386</v>
      </c>
      <c r="G8" s="38">
        <f t="shared" ref="G8:G30" si="5">($E$363-E8)*0.6</f>
        <v>-538.15774427718645</v>
      </c>
      <c r="H8" s="38">
        <f t="shared" ref="H8:H30" si="6">G8*T8/1000</f>
        <v>-7970.6543504894089</v>
      </c>
      <c r="I8" s="38">
        <f t="shared" ref="I8:I30" si="7">IF(E8&lt;E$363*0.9,(E$363*0.9-E8)*0.35,0)</f>
        <v>0</v>
      </c>
      <c r="J8" s="39">
        <f t="shared" ref="J8:J30" si="8">I8*T8/1000</f>
        <v>0</v>
      </c>
      <c r="K8" s="38">
        <f t="shared" ref="K8:K30" si="9">I8+J$365</f>
        <v>-278.79266708863389</v>
      </c>
      <c r="L8" s="39">
        <f t="shared" ref="L8:L30" si="10">K8*T8/1000</f>
        <v>-4129.1981922497571</v>
      </c>
      <c r="M8" s="35">
        <f t="shared" ref="M8:M30" si="11">H8+L8</f>
        <v>-12099.852542739165</v>
      </c>
      <c r="N8" s="35">
        <f t="shared" ref="N8:N30" si="12">D8+M8</f>
        <v>367722.14745726081</v>
      </c>
      <c r="O8" s="35">
        <f t="shared" ref="O8:O30" si="13">N8/T8*1000</f>
        <v>24827.638070168174</v>
      </c>
      <c r="P8" s="36">
        <f t="shared" ref="P8:P71" si="14">O8/O$363</f>
        <v>1.0032317870036778</v>
      </c>
      <c r="Q8" s="204">
        <v>-5555.3220766214545</v>
      </c>
      <c r="R8" s="36">
        <f t="shared" ref="R8:R71" si="15">(D8-U8)/U8</f>
        <v>5.1992798781332228E-2</v>
      </c>
      <c r="S8" s="36">
        <f t="shared" ref="S8:S71" si="16">(E8-V8)/V8</f>
        <v>5.3342327049298172E-2</v>
      </c>
      <c r="T8" s="202">
        <v>14811</v>
      </c>
      <c r="U8" s="218">
        <v>361050</v>
      </c>
      <c r="V8" s="4">
        <v>24345.920431557654</v>
      </c>
      <c r="Z8" s="44"/>
      <c r="AA8" s="44"/>
      <c r="AB8" s="44"/>
    </row>
    <row r="9" spans="2:28">
      <c r="B9" s="144">
        <v>1103</v>
      </c>
      <c r="C9" s="34" t="s">
        <v>31</v>
      </c>
      <c r="D9" s="208">
        <v>4380297</v>
      </c>
      <c r="E9" s="37">
        <f t="shared" si="3"/>
        <v>30508.98491370304</v>
      </c>
      <c r="F9" s="178">
        <f t="shared" si="4"/>
        <v>1.2328028694529474</v>
      </c>
      <c r="G9" s="38">
        <f t="shared" si="5"/>
        <v>-3456.7956035786146</v>
      </c>
      <c r="H9" s="38">
        <f t="shared" si="6"/>
        <v>-496305.97198819602</v>
      </c>
      <c r="I9" s="38">
        <f t="shared" si="7"/>
        <v>0</v>
      </c>
      <c r="J9" s="39">
        <f t="shared" si="8"/>
        <v>0</v>
      </c>
      <c r="K9" s="38">
        <f t="shared" si="9"/>
        <v>-278.79266708863389</v>
      </c>
      <c r="L9" s="39">
        <f t="shared" si="10"/>
        <v>-40027.378384583528</v>
      </c>
      <c r="M9" s="35">
        <f t="shared" si="11"/>
        <v>-536333.35037277953</v>
      </c>
      <c r="N9" s="35">
        <f t="shared" si="12"/>
        <v>3843963.6496272204</v>
      </c>
      <c r="O9" s="35">
        <f t="shared" si="13"/>
        <v>26773.396643035787</v>
      </c>
      <c r="P9" s="36">
        <f t="shared" si="14"/>
        <v>1.0818557320047608</v>
      </c>
      <c r="Q9" s="204">
        <v>-108364.44799330592</v>
      </c>
      <c r="R9" s="199">
        <f t="shared" si="15"/>
        <v>-6.5223478017647121E-5</v>
      </c>
      <c r="S9" s="199">
        <f t="shared" si="16"/>
        <v>-1.0268355295789037E-2</v>
      </c>
      <c r="T9" s="202">
        <v>143574</v>
      </c>
      <c r="U9" s="218">
        <v>4380582.7168405363</v>
      </c>
      <c r="V9" s="4">
        <v>30825.51222540822</v>
      </c>
      <c r="W9" s="45"/>
      <c r="X9" s="153"/>
      <c r="Y9" s="4"/>
      <c r="Z9" s="45"/>
      <c r="AA9" s="45"/>
      <c r="AB9" s="44"/>
    </row>
    <row r="10" spans="2:28">
      <c r="B10" s="3">
        <v>1106</v>
      </c>
      <c r="C10" t="s">
        <v>32</v>
      </c>
      <c r="D10" s="208">
        <v>888757</v>
      </c>
      <c r="E10" s="37">
        <f t="shared" si="3"/>
        <v>23790.909334261316</v>
      </c>
      <c r="F10" s="178">
        <f t="shared" si="4"/>
        <v>0.96133979472384812</v>
      </c>
      <c r="G10" s="38">
        <f t="shared" si="5"/>
        <v>574.04974408641931</v>
      </c>
      <c r="H10" s="38">
        <f t="shared" si="6"/>
        <v>21444.776289836365</v>
      </c>
      <c r="I10" s="38">
        <f t="shared" si="7"/>
        <v>0</v>
      </c>
      <c r="J10" s="39">
        <f t="shared" si="8"/>
        <v>0</v>
      </c>
      <c r="K10" s="38">
        <f t="shared" si="9"/>
        <v>-278.79266708863389</v>
      </c>
      <c r="L10" s="39">
        <f t="shared" si="10"/>
        <v>-10414.857664430097</v>
      </c>
      <c r="M10" s="35">
        <f t="shared" si="11"/>
        <v>11029.918625406268</v>
      </c>
      <c r="N10" s="35">
        <f t="shared" si="12"/>
        <v>899786.91862540622</v>
      </c>
      <c r="O10" s="35">
        <f t="shared" si="13"/>
        <v>24086.166411259099</v>
      </c>
      <c r="P10" s="36">
        <f t="shared" si="14"/>
        <v>0.97327050211312127</v>
      </c>
      <c r="Q10" s="204">
        <v>716.8853003614131</v>
      </c>
      <c r="R10" s="199">
        <f t="shared" si="15"/>
        <v>-1.3837785776740181E-2</v>
      </c>
      <c r="S10" s="199">
        <f t="shared" si="16"/>
        <v>-1.6662406515072677E-2</v>
      </c>
      <c r="T10" s="202">
        <v>37357</v>
      </c>
      <c r="U10" s="218">
        <v>901228</v>
      </c>
      <c r="V10" s="4">
        <v>24194.040268456374</v>
      </c>
      <c r="W10" s="45"/>
      <c r="X10" s="41"/>
      <c r="Y10" s="4"/>
      <c r="Z10" s="45"/>
      <c r="AA10" s="44"/>
      <c r="AB10" s="44"/>
    </row>
    <row r="11" spans="2:28">
      <c r="B11" s="143">
        <v>1108</v>
      </c>
      <c r="C11" s="34" t="s">
        <v>33</v>
      </c>
      <c r="D11" s="208">
        <v>1976965</v>
      </c>
      <c r="E11" s="37">
        <f t="shared" si="3"/>
        <v>24855.91611451274</v>
      </c>
      <c r="F11" s="178">
        <f t="shared" si="4"/>
        <v>1.0043744423332184</v>
      </c>
      <c r="G11" s="38">
        <f t="shared" si="5"/>
        <v>-64.954324064435056</v>
      </c>
      <c r="H11" s="38">
        <f t="shared" si="6"/>
        <v>-5166.2720731129712</v>
      </c>
      <c r="I11" s="38">
        <f t="shared" si="7"/>
        <v>0</v>
      </c>
      <c r="J11" s="39">
        <f t="shared" si="8"/>
        <v>0</v>
      </c>
      <c r="K11" s="38">
        <f t="shared" si="9"/>
        <v>-278.79266708863389</v>
      </c>
      <c r="L11" s="39">
        <f t="shared" si="10"/>
        <v>-22174.332362228673</v>
      </c>
      <c r="M11" s="35">
        <f t="shared" si="11"/>
        <v>-27340.604435341644</v>
      </c>
      <c r="N11" s="35">
        <f t="shared" si="12"/>
        <v>1949624.3955646583</v>
      </c>
      <c r="O11" s="35">
        <f t="shared" si="13"/>
        <v>24512.169123359672</v>
      </c>
      <c r="P11" s="36">
        <f t="shared" si="14"/>
        <v>0.99048436115686944</v>
      </c>
      <c r="Q11" s="204">
        <v>619.2183776760794</v>
      </c>
      <c r="R11" s="199">
        <f t="shared" si="15"/>
        <v>-5.7181812725816648E-3</v>
      </c>
      <c r="S11" s="199">
        <f t="shared" si="16"/>
        <v>-2.1481780269467132E-2</v>
      </c>
      <c r="T11" s="202">
        <v>79537</v>
      </c>
      <c r="U11" s="218">
        <v>1988334.6580050294</v>
      </c>
      <c r="V11" s="4">
        <v>25401.587434271416</v>
      </c>
      <c r="W11" s="45"/>
      <c r="X11" s="41"/>
      <c r="Y11" s="4"/>
      <c r="Z11" s="45"/>
      <c r="AA11" s="45"/>
      <c r="AB11" s="44"/>
    </row>
    <row r="12" spans="2:28">
      <c r="B12" s="3">
        <v>1111</v>
      </c>
      <c r="C12" t="s">
        <v>34</v>
      </c>
      <c r="D12" s="208">
        <v>67584</v>
      </c>
      <c r="E12" s="37">
        <f t="shared" si="3"/>
        <v>20604.878048780487</v>
      </c>
      <c r="F12" s="178">
        <f t="shared" si="4"/>
        <v>0.83259908040583464</v>
      </c>
      <c r="G12" s="38">
        <f t="shared" si="5"/>
        <v>2485.6685153749168</v>
      </c>
      <c r="H12" s="38">
        <f t="shared" si="6"/>
        <v>8152.9927304297271</v>
      </c>
      <c r="I12" s="38">
        <f t="shared" si="7"/>
        <v>583.80523886451499</v>
      </c>
      <c r="J12" s="39">
        <f t="shared" si="8"/>
        <v>1914.8811834756091</v>
      </c>
      <c r="K12" s="38">
        <f t="shared" si="9"/>
        <v>305.0125717758811</v>
      </c>
      <c r="L12" s="39">
        <f t="shared" si="10"/>
        <v>1000.4412354248899</v>
      </c>
      <c r="M12" s="35">
        <f t="shared" si="11"/>
        <v>9153.4339658546178</v>
      </c>
      <c r="N12" s="35">
        <f t="shared" si="12"/>
        <v>76737.433965854623</v>
      </c>
      <c r="O12" s="35">
        <f t="shared" si="13"/>
        <v>23395.559135931286</v>
      </c>
      <c r="P12" s="36">
        <f t="shared" si="14"/>
        <v>0.9453645382438739</v>
      </c>
      <c r="Q12" s="204">
        <v>2147.2236592112795</v>
      </c>
      <c r="R12" s="199">
        <f t="shared" si="15"/>
        <v>7.1830943936097283E-3</v>
      </c>
      <c r="S12" s="199">
        <f t="shared" si="16"/>
        <v>1.4859794808195109E-2</v>
      </c>
      <c r="T12" s="202">
        <v>3280</v>
      </c>
      <c r="U12" s="218">
        <v>67102</v>
      </c>
      <c r="V12" s="4">
        <v>20303.177004538578</v>
      </c>
      <c r="W12" s="44"/>
      <c r="X12" s="42"/>
      <c r="Y12" s="4"/>
      <c r="Z12" s="45"/>
      <c r="AA12" s="45"/>
      <c r="AB12" s="44"/>
    </row>
    <row r="13" spans="2:28">
      <c r="B13" s="3">
        <v>1112</v>
      </c>
      <c r="C13" t="s">
        <v>35</v>
      </c>
      <c r="D13" s="208">
        <v>62261</v>
      </c>
      <c r="E13" s="37">
        <f t="shared" si="3"/>
        <v>19444.409743910059</v>
      </c>
      <c r="F13" s="178">
        <f t="shared" si="4"/>
        <v>0.78570703662921915</v>
      </c>
      <c r="G13" s="38">
        <f t="shared" si="5"/>
        <v>3181.9494982971737</v>
      </c>
      <c r="H13" s="38">
        <f t="shared" si="6"/>
        <v>10188.60229354755</v>
      </c>
      <c r="I13" s="38">
        <f t="shared" si="7"/>
        <v>989.96914556916488</v>
      </c>
      <c r="J13" s="39">
        <f t="shared" si="8"/>
        <v>3169.8812041124661</v>
      </c>
      <c r="K13" s="38">
        <f t="shared" si="9"/>
        <v>711.17647848053093</v>
      </c>
      <c r="L13" s="39">
        <f t="shared" si="10"/>
        <v>2277.1870840946599</v>
      </c>
      <c r="M13" s="35">
        <f t="shared" si="11"/>
        <v>12465.78937764221</v>
      </c>
      <c r="N13" s="35">
        <f t="shared" si="12"/>
        <v>74726.789377642213</v>
      </c>
      <c r="O13" s="35">
        <f t="shared" si="13"/>
        <v>23337.53572068776</v>
      </c>
      <c r="P13" s="36">
        <f t="shared" si="14"/>
        <v>0.94301993605504297</v>
      </c>
      <c r="Q13" s="204">
        <v>3089.0662978031942</v>
      </c>
      <c r="R13" s="199">
        <f t="shared" si="15"/>
        <v>-2.8189239390013578E-2</v>
      </c>
      <c r="S13" s="199">
        <f t="shared" si="16"/>
        <v>-2.4850726470990927E-2</v>
      </c>
      <c r="T13" s="202">
        <v>3202</v>
      </c>
      <c r="U13" s="218">
        <v>64067</v>
      </c>
      <c r="V13" s="4">
        <v>19939.93152816682</v>
      </c>
      <c r="W13" s="44"/>
      <c r="X13" s="42"/>
      <c r="Y13" s="4"/>
      <c r="Z13" s="45"/>
      <c r="AA13" s="45"/>
      <c r="AB13" s="44"/>
    </row>
    <row r="14" spans="2:28">
      <c r="B14" s="3">
        <v>1114</v>
      </c>
      <c r="C14" t="s">
        <v>36</v>
      </c>
      <c r="D14" s="208">
        <v>57390</v>
      </c>
      <c r="E14" s="37">
        <f t="shared" si="3"/>
        <v>20592.034445640471</v>
      </c>
      <c r="F14" s="178">
        <f t="shared" si="4"/>
        <v>0.83208009785528714</v>
      </c>
      <c r="G14" s="38">
        <f t="shared" si="5"/>
        <v>2493.3746772589261</v>
      </c>
      <c r="H14" s="38">
        <f t="shared" si="6"/>
        <v>6949.0352255206262</v>
      </c>
      <c r="I14" s="38">
        <f t="shared" si="7"/>
        <v>588.30049996352056</v>
      </c>
      <c r="J14" s="39">
        <f t="shared" si="8"/>
        <v>1639.5934933983317</v>
      </c>
      <c r="K14" s="38">
        <f t="shared" si="9"/>
        <v>309.50783287488667</v>
      </c>
      <c r="L14" s="39">
        <f t="shared" si="10"/>
        <v>862.59833022230919</v>
      </c>
      <c r="M14" s="35">
        <f t="shared" si="11"/>
        <v>7811.6335557429356</v>
      </c>
      <c r="N14" s="35">
        <f t="shared" si="12"/>
        <v>65201.633555742934</v>
      </c>
      <c r="O14" s="35">
        <f t="shared" si="13"/>
        <v>23394.916955774286</v>
      </c>
      <c r="P14" s="36">
        <f t="shared" si="14"/>
        <v>0.94533858911634661</v>
      </c>
      <c r="Q14" s="204">
        <v>2695.1514903115358</v>
      </c>
      <c r="R14" s="199">
        <f t="shared" si="15"/>
        <v>-3.2160143008921192E-2</v>
      </c>
      <c r="S14" s="199">
        <f t="shared" si="16"/>
        <v>-2.5214754727679322E-2</v>
      </c>
      <c r="T14" s="202">
        <v>2787</v>
      </c>
      <c r="U14" s="218">
        <v>59297</v>
      </c>
      <c r="V14" s="4">
        <v>21124.688279301747</v>
      </c>
      <c r="W14" s="44"/>
      <c r="X14" s="42"/>
      <c r="Y14" s="4"/>
      <c r="Z14" s="45"/>
      <c r="AA14" s="45"/>
      <c r="AB14" s="44"/>
    </row>
    <row r="15" spans="2:28">
      <c r="B15" s="3">
        <v>1119</v>
      </c>
      <c r="C15" t="s">
        <v>37</v>
      </c>
      <c r="D15" s="208">
        <v>395619</v>
      </c>
      <c r="E15" s="37">
        <f t="shared" si="3"/>
        <v>20831.920383339475</v>
      </c>
      <c r="F15" s="178">
        <f t="shared" si="4"/>
        <v>0.84177337585759515</v>
      </c>
      <c r="G15" s="38">
        <f t="shared" si="5"/>
        <v>2349.4431146395241</v>
      </c>
      <c r="H15" s="38">
        <f t="shared" si="6"/>
        <v>44618.274190119198</v>
      </c>
      <c r="I15" s="38">
        <f t="shared" si="7"/>
        <v>504.34042176886919</v>
      </c>
      <c r="J15" s="39">
        <f t="shared" si="8"/>
        <v>9577.9289498125945</v>
      </c>
      <c r="K15" s="38">
        <f t="shared" si="9"/>
        <v>225.5477546802353</v>
      </c>
      <c r="L15" s="39">
        <f t="shared" si="10"/>
        <v>4283.3774091323485</v>
      </c>
      <c r="M15" s="35">
        <f t="shared" si="11"/>
        <v>48901.651599251549</v>
      </c>
      <c r="N15" s="35">
        <f t="shared" si="12"/>
        <v>444520.65159925155</v>
      </c>
      <c r="O15" s="35">
        <f t="shared" si="13"/>
        <v>23406.911252659236</v>
      </c>
      <c r="P15" s="36">
        <f t="shared" si="14"/>
        <v>0.94582325301646197</v>
      </c>
      <c r="Q15" s="204">
        <v>12031.810262829698</v>
      </c>
      <c r="R15" s="199">
        <f t="shared" si="15"/>
        <v>-2.9009249691256899E-3</v>
      </c>
      <c r="S15" s="199">
        <f t="shared" si="16"/>
        <v>-1.2194092063036786E-2</v>
      </c>
      <c r="T15" s="202">
        <v>18991</v>
      </c>
      <c r="U15" s="218">
        <v>396770</v>
      </c>
      <c r="V15" s="4">
        <v>21089.08259806527</v>
      </c>
      <c r="W15" s="44"/>
      <c r="X15" s="42"/>
      <c r="Y15" s="4"/>
      <c r="Z15" s="45"/>
      <c r="AA15" s="45"/>
      <c r="AB15" s="44"/>
    </row>
    <row r="16" spans="2:28">
      <c r="B16" s="3">
        <v>1120</v>
      </c>
      <c r="C16" t="s">
        <v>38</v>
      </c>
      <c r="D16" s="208">
        <v>454321</v>
      </c>
      <c r="E16" s="37">
        <f t="shared" si="3"/>
        <v>23193.84316928732</v>
      </c>
      <c r="F16" s="178">
        <f t="shared" si="4"/>
        <v>0.93721362718614654</v>
      </c>
      <c r="G16" s="38">
        <f t="shared" si="5"/>
        <v>932.2894430708169</v>
      </c>
      <c r="H16" s="38">
        <f t="shared" si="6"/>
        <v>18261.685610871162</v>
      </c>
      <c r="I16" s="38">
        <f t="shared" si="7"/>
        <v>0</v>
      </c>
      <c r="J16" s="39">
        <f t="shared" si="8"/>
        <v>0</v>
      </c>
      <c r="K16" s="38">
        <f t="shared" si="9"/>
        <v>-278.79266708863389</v>
      </c>
      <c r="L16" s="39">
        <f t="shared" si="10"/>
        <v>-5460.9907629321606</v>
      </c>
      <c r="M16" s="35">
        <f t="shared" si="11"/>
        <v>12800.694847939001</v>
      </c>
      <c r="N16" s="35">
        <f t="shared" si="12"/>
        <v>467121.69484793901</v>
      </c>
      <c r="O16" s="35">
        <f t="shared" si="13"/>
        <v>23847.339945269505</v>
      </c>
      <c r="P16" s="36">
        <f t="shared" si="14"/>
        <v>0.96362003509804084</v>
      </c>
      <c r="Q16" s="204">
        <v>3559.8994101099452</v>
      </c>
      <c r="R16" s="199">
        <f t="shared" si="15"/>
        <v>9.5551096504385355E-3</v>
      </c>
      <c r="S16" s="199">
        <f t="shared" si="16"/>
        <v>-2.5051259865944762E-3</v>
      </c>
      <c r="T16" s="202">
        <v>19588</v>
      </c>
      <c r="U16" s="218">
        <v>450021</v>
      </c>
      <c r="V16" s="4">
        <v>23252.092590678931</v>
      </c>
      <c r="W16" s="44"/>
      <c r="X16" s="42"/>
      <c r="Y16" s="4"/>
      <c r="Z16" s="45"/>
      <c r="AA16" s="45"/>
      <c r="AB16" s="44"/>
    </row>
    <row r="17" spans="2:28">
      <c r="B17" s="3">
        <v>1121</v>
      </c>
      <c r="C17" t="s">
        <v>39</v>
      </c>
      <c r="D17" s="208">
        <v>448368</v>
      </c>
      <c r="E17" s="37">
        <f t="shared" si="3"/>
        <v>23703.108479593993</v>
      </c>
      <c r="F17" s="178">
        <f t="shared" si="4"/>
        <v>0.9577919498551819</v>
      </c>
      <c r="G17" s="38">
        <f t="shared" si="5"/>
        <v>626.73025688681298</v>
      </c>
      <c r="H17" s="38">
        <f t="shared" si="6"/>
        <v>11855.229539270955</v>
      </c>
      <c r="I17" s="38">
        <f t="shared" si="7"/>
        <v>0</v>
      </c>
      <c r="J17" s="39">
        <f t="shared" si="8"/>
        <v>0</v>
      </c>
      <c r="K17" s="38">
        <f t="shared" si="9"/>
        <v>-278.79266708863389</v>
      </c>
      <c r="L17" s="39">
        <f t="shared" si="10"/>
        <v>-5273.6420906485992</v>
      </c>
      <c r="M17" s="35">
        <f t="shared" si="11"/>
        <v>6581.5874486223556</v>
      </c>
      <c r="N17" s="35">
        <f t="shared" si="12"/>
        <v>454949.58744862233</v>
      </c>
      <c r="O17" s="35">
        <f t="shared" si="13"/>
        <v>24051.04606939217</v>
      </c>
      <c r="P17" s="36">
        <f t="shared" si="14"/>
        <v>0.97185136416565476</v>
      </c>
      <c r="Q17" s="204">
        <v>2336.4805616520298</v>
      </c>
      <c r="R17" s="199">
        <f t="shared" si="15"/>
        <v>2.2531214655551268E-4</v>
      </c>
      <c r="S17" s="199">
        <f t="shared" si="16"/>
        <v>-6.1728303132528462E-3</v>
      </c>
      <c r="T17" s="202">
        <v>18916</v>
      </c>
      <c r="U17" s="218">
        <v>448267</v>
      </c>
      <c r="V17" s="4">
        <v>23850.332535248737</v>
      </c>
      <c r="W17" s="44"/>
      <c r="X17" s="42"/>
      <c r="Y17" s="4"/>
      <c r="Z17" s="45"/>
      <c r="AA17" s="45"/>
      <c r="AB17" s="44"/>
    </row>
    <row r="18" spans="2:28">
      <c r="B18" s="3">
        <v>1122</v>
      </c>
      <c r="C18" t="s">
        <v>40</v>
      </c>
      <c r="D18" s="208">
        <v>259909</v>
      </c>
      <c r="E18" s="37">
        <f t="shared" si="3"/>
        <v>21655.474087652059</v>
      </c>
      <c r="F18" s="178">
        <f t="shared" si="4"/>
        <v>0.87505142075803843</v>
      </c>
      <c r="G18" s="38">
        <f t="shared" si="5"/>
        <v>1855.3108920519735</v>
      </c>
      <c r="H18" s="38">
        <f t="shared" si="6"/>
        <v>22267.441326407785</v>
      </c>
      <c r="I18" s="38">
        <f t="shared" si="7"/>
        <v>216.09662525946476</v>
      </c>
      <c r="J18" s="39">
        <f t="shared" si="8"/>
        <v>2593.5916963640957</v>
      </c>
      <c r="K18" s="38">
        <f t="shared" si="9"/>
        <v>-62.696041829169133</v>
      </c>
      <c r="L18" s="39">
        <f t="shared" si="10"/>
        <v>-752.4778940336879</v>
      </c>
      <c r="M18" s="35">
        <f t="shared" si="11"/>
        <v>21514.963432374097</v>
      </c>
      <c r="N18" s="35">
        <f t="shared" si="12"/>
        <v>281423.96343237412</v>
      </c>
      <c r="O18" s="35">
        <f t="shared" si="13"/>
        <v>23448.088937874865</v>
      </c>
      <c r="P18" s="36">
        <f t="shared" si="14"/>
        <v>0.94748715526148419</v>
      </c>
      <c r="Q18" s="204">
        <v>6572.9224566627163</v>
      </c>
      <c r="R18" s="199">
        <f t="shared" si="15"/>
        <v>-8.3253526446921116E-3</v>
      </c>
      <c r="S18" s="199">
        <f t="shared" si="16"/>
        <v>-1.6835808291883848E-2</v>
      </c>
      <c r="T18" s="202">
        <v>12002</v>
      </c>
      <c r="U18" s="218">
        <v>262091</v>
      </c>
      <c r="V18" s="4">
        <v>22026.30473149004</v>
      </c>
      <c r="W18" s="44"/>
      <c r="X18" s="42"/>
      <c r="Y18" s="4"/>
      <c r="Z18" s="45"/>
      <c r="AA18" s="45"/>
      <c r="AB18" s="44"/>
    </row>
    <row r="19" spans="2:28">
      <c r="B19" s="3">
        <v>1124</v>
      </c>
      <c r="C19" t="s">
        <v>41</v>
      </c>
      <c r="D19" s="208">
        <v>843706</v>
      </c>
      <c r="E19" s="37">
        <f t="shared" si="3"/>
        <v>31072.294037491254</v>
      </c>
      <c r="F19" s="178">
        <f t="shared" si="4"/>
        <v>1.2555649871097438</v>
      </c>
      <c r="G19" s="38">
        <f t="shared" si="5"/>
        <v>-3794.7810778515432</v>
      </c>
      <c r="H19" s="38">
        <f t="shared" si="6"/>
        <v>-103039.69060690295</v>
      </c>
      <c r="I19" s="38">
        <f t="shared" si="7"/>
        <v>0</v>
      </c>
      <c r="J19" s="39">
        <f t="shared" si="8"/>
        <v>0</v>
      </c>
      <c r="K19" s="38">
        <f t="shared" si="9"/>
        <v>-278.79266708863389</v>
      </c>
      <c r="L19" s="39">
        <f t="shared" si="10"/>
        <v>-7570.0572894576762</v>
      </c>
      <c r="M19" s="35">
        <f t="shared" si="11"/>
        <v>-110609.74789636063</v>
      </c>
      <c r="N19" s="35">
        <f t="shared" si="12"/>
        <v>733096.25210363942</v>
      </c>
      <c r="O19" s="35">
        <f t="shared" si="13"/>
        <v>26998.720292551076</v>
      </c>
      <c r="P19" s="36">
        <f t="shared" si="14"/>
        <v>1.0909605790674795</v>
      </c>
      <c r="Q19" s="204">
        <v>-22269.250904496861</v>
      </c>
      <c r="R19" s="199">
        <f t="shared" si="15"/>
        <v>1.8533139213428074E-2</v>
      </c>
      <c r="S19" s="199">
        <f t="shared" si="16"/>
        <v>-2.8855777788330136E-3</v>
      </c>
      <c r="T19" s="202">
        <v>27153</v>
      </c>
      <c r="U19" s="218">
        <v>828354</v>
      </c>
      <c r="V19" s="4">
        <v>31162.215032728913</v>
      </c>
      <c r="W19" s="44"/>
      <c r="X19" s="42"/>
      <c r="Y19" s="4"/>
      <c r="Z19" s="45"/>
      <c r="AA19" s="45"/>
      <c r="AB19" s="44"/>
    </row>
    <row r="20" spans="2:28">
      <c r="B20" s="3">
        <v>1127</v>
      </c>
      <c r="C20" t="s">
        <v>42</v>
      </c>
      <c r="D20" s="208">
        <v>303463</v>
      </c>
      <c r="E20" s="37">
        <f t="shared" si="3"/>
        <v>27044.202833972016</v>
      </c>
      <c r="F20" s="178">
        <f t="shared" si="4"/>
        <v>1.0927984313504175</v>
      </c>
      <c r="G20" s="38">
        <f t="shared" si="5"/>
        <v>-1377.9263557400009</v>
      </c>
      <c r="H20" s="38">
        <f t="shared" si="6"/>
        <v>-15461.71163775855</v>
      </c>
      <c r="I20" s="38">
        <f t="shared" si="7"/>
        <v>0</v>
      </c>
      <c r="J20" s="39">
        <f t="shared" si="8"/>
        <v>0</v>
      </c>
      <c r="K20" s="38">
        <f t="shared" si="9"/>
        <v>-278.79266708863389</v>
      </c>
      <c r="L20" s="39">
        <f t="shared" si="10"/>
        <v>-3128.3325174015608</v>
      </c>
      <c r="M20" s="35">
        <f t="shared" si="11"/>
        <v>-18590.044155160111</v>
      </c>
      <c r="N20" s="35">
        <f t="shared" si="12"/>
        <v>284872.95584483992</v>
      </c>
      <c r="O20" s="35">
        <f t="shared" si="13"/>
        <v>25387.483811143382</v>
      </c>
      <c r="P20" s="36">
        <f t="shared" si="14"/>
        <v>1.025853956763749</v>
      </c>
      <c r="Q20" s="204">
        <v>-4243.7477700202253</v>
      </c>
      <c r="R20" s="199">
        <f t="shared" si="15"/>
        <v>8.1927726854420478E-3</v>
      </c>
      <c r="S20" s="199">
        <f t="shared" si="16"/>
        <v>-6.901816550023138E-3</v>
      </c>
      <c r="T20" s="202">
        <v>11221</v>
      </c>
      <c r="U20" s="218">
        <v>300997</v>
      </c>
      <c r="V20" s="4">
        <v>27232.154166289696</v>
      </c>
      <c r="W20" s="44"/>
      <c r="X20" s="42"/>
      <c r="Y20" s="4"/>
      <c r="Z20" s="45"/>
      <c r="AA20" s="45"/>
      <c r="AB20" s="44"/>
    </row>
    <row r="21" spans="2:28">
      <c r="B21" s="143">
        <v>1130</v>
      </c>
      <c r="C21" s="34" t="s">
        <v>43</v>
      </c>
      <c r="D21" s="208">
        <v>284071</v>
      </c>
      <c r="E21" s="37">
        <f t="shared" si="3"/>
        <v>21905.536705737199</v>
      </c>
      <c r="F21" s="178">
        <f t="shared" si="4"/>
        <v>0.88515591666277815</v>
      </c>
      <c r="G21" s="38">
        <f t="shared" si="5"/>
        <v>1705.2733212008898</v>
      </c>
      <c r="H21" s="38">
        <f t="shared" si="6"/>
        <v>22113.984429333141</v>
      </c>
      <c r="I21" s="38">
        <f t="shared" si="7"/>
        <v>128.57470892966595</v>
      </c>
      <c r="J21" s="39">
        <f t="shared" si="8"/>
        <v>1667.3568253999081</v>
      </c>
      <c r="K21" s="38">
        <f t="shared" si="9"/>
        <v>-150.21795815896795</v>
      </c>
      <c r="L21" s="39">
        <f t="shared" si="10"/>
        <v>-1948.0264814054963</v>
      </c>
      <c r="M21" s="35">
        <f t="shared" si="11"/>
        <v>20165.957947927644</v>
      </c>
      <c r="N21" s="35">
        <f t="shared" si="12"/>
        <v>304236.95794792764</v>
      </c>
      <c r="O21" s="35">
        <f t="shared" si="13"/>
        <v>23460.592068779122</v>
      </c>
      <c r="P21" s="36">
        <f t="shared" si="14"/>
        <v>0.94799238005672115</v>
      </c>
      <c r="Q21" s="204">
        <v>5135.0943941011974</v>
      </c>
      <c r="R21" s="199">
        <f t="shared" si="15"/>
        <v>-1.5874896730107935E-2</v>
      </c>
      <c r="S21" s="200">
        <f t="shared" si="16"/>
        <v>-2.2325439125075702E-2</v>
      </c>
      <c r="T21" s="202">
        <v>12968</v>
      </c>
      <c r="U21" s="218">
        <v>288653.34199497069</v>
      </c>
      <c r="V21" s="4">
        <v>22405.755025612878</v>
      </c>
      <c r="W21" s="45"/>
      <c r="X21" s="4"/>
      <c r="Y21" s="4"/>
      <c r="Z21" s="45"/>
      <c r="AA21" s="45"/>
      <c r="AB21" s="44"/>
    </row>
    <row r="22" spans="2:28">
      <c r="B22" s="143">
        <v>1133</v>
      </c>
      <c r="C22" s="34" t="s">
        <v>44</v>
      </c>
      <c r="D22" s="208">
        <v>79369</v>
      </c>
      <c r="E22" s="37">
        <f t="shared" si="3"/>
        <v>30834.887334887335</v>
      </c>
      <c r="F22" s="178">
        <f t="shared" si="4"/>
        <v>1.2459718896984293</v>
      </c>
      <c r="G22" s="38">
        <f t="shared" si="5"/>
        <v>-3652.3370562891919</v>
      </c>
      <c r="H22" s="38">
        <f t="shared" si="6"/>
        <v>-9401.1155828883802</v>
      </c>
      <c r="I22" s="38">
        <f t="shared" si="7"/>
        <v>0</v>
      </c>
      <c r="J22" s="39">
        <f t="shared" si="8"/>
        <v>0</v>
      </c>
      <c r="K22" s="38">
        <f t="shared" si="9"/>
        <v>-278.79266708863389</v>
      </c>
      <c r="L22" s="39">
        <f t="shared" si="10"/>
        <v>-717.61232508614364</v>
      </c>
      <c r="M22" s="35">
        <f t="shared" si="11"/>
        <v>-10118.727907974524</v>
      </c>
      <c r="N22" s="35">
        <f t="shared" si="12"/>
        <v>69250.27209202548</v>
      </c>
      <c r="O22" s="35">
        <f t="shared" si="13"/>
        <v>26903.757611509511</v>
      </c>
      <c r="P22" s="36">
        <f t="shared" si="14"/>
        <v>1.0871233401029539</v>
      </c>
      <c r="Q22" s="204">
        <v>389.69719632545639</v>
      </c>
      <c r="R22" s="199">
        <f t="shared" si="15"/>
        <v>1.8696882974858251E-2</v>
      </c>
      <c r="S22" s="200">
        <f t="shared" si="16"/>
        <v>3.2548627692853688E-2</v>
      </c>
      <c r="T22" s="202">
        <v>2574</v>
      </c>
      <c r="U22" s="218">
        <v>77912.283159463492</v>
      </c>
      <c r="V22" s="4">
        <v>29862.891207153501</v>
      </c>
      <c r="W22" s="45"/>
      <c r="X22" s="4"/>
      <c r="Y22" s="4"/>
      <c r="Z22" s="45"/>
      <c r="AA22" s="45"/>
      <c r="AB22" s="44"/>
    </row>
    <row r="23" spans="2:28">
      <c r="B23" s="3">
        <v>1134</v>
      </c>
      <c r="C23" t="s">
        <v>45</v>
      </c>
      <c r="D23" s="208">
        <v>122277</v>
      </c>
      <c r="E23" s="37">
        <f t="shared" si="3"/>
        <v>32144.321766561512</v>
      </c>
      <c r="F23" s="178">
        <f t="shared" si="4"/>
        <v>1.2988833362540757</v>
      </c>
      <c r="G23" s="38">
        <f t="shared" si="5"/>
        <v>-4437.9977152936981</v>
      </c>
      <c r="H23" s="38">
        <f t="shared" si="6"/>
        <v>-16882.143308977229</v>
      </c>
      <c r="I23" s="38">
        <f t="shared" si="7"/>
        <v>0</v>
      </c>
      <c r="J23" s="39">
        <f t="shared" si="8"/>
        <v>0</v>
      </c>
      <c r="K23" s="38">
        <f t="shared" si="9"/>
        <v>-278.79266708863389</v>
      </c>
      <c r="L23" s="39">
        <f t="shared" si="10"/>
        <v>-1060.5273056051633</v>
      </c>
      <c r="M23" s="35">
        <f t="shared" si="11"/>
        <v>-17942.670614582392</v>
      </c>
      <c r="N23" s="35">
        <f t="shared" si="12"/>
        <v>104334.3293854176</v>
      </c>
      <c r="O23" s="35">
        <f t="shared" si="13"/>
        <v>27427.531384179179</v>
      </c>
      <c r="P23" s="36">
        <f t="shared" si="14"/>
        <v>1.1082879187252124</v>
      </c>
      <c r="Q23" s="204">
        <v>1867.7566957350646</v>
      </c>
      <c r="R23" s="199">
        <f t="shared" si="15"/>
        <v>-6.5460631907185762E-2</v>
      </c>
      <c r="S23" s="199">
        <f t="shared" si="16"/>
        <v>-6.7917360004170105E-2</v>
      </c>
      <c r="T23" s="202">
        <v>3804</v>
      </c>
      <c r="U23" s="218">
        <v>130842</v>
      </c>
      <c r="V23" s="4">
        <v>34486.557722720085</v>
      </c>
      <c r="W23" s="44"/>
      <c r="X23" s="42"/>
      <c r="Z23" s="45"/>
      <c r="AA23" s="45"/>
      <c r="AB23" s="44"/>
    </row>
    <row r="24" spans="2:28">
      <c r="B24" s="3">
        <v>1135</v>
      </c>
      <c r="C24" t="s">
        <v>46</v>
      </c>
      <c r="D24" s="208">
        <v>119181</v>
      </c>
      <c r="E24" s="37">
        <f t="shared" si="3"/>
        <v>25937.105549510339</v>
      </c>
      <c r="F24" s="178">
        <f t="shared" si="4"/>
        <v>1.0480629964315418</v>
      </c>
      <c r="G24" s="38">
        <f t="shared" si="5"/>
        <v>-713.66798506299449</v>
      </c>
      <c r="H24" s="38">
        <f t="shared" si="6"/>
        <v>-3279.3043913644597</v>
      </c>
      <c r="I24" s="38">
        <f t="shared" si="7"/>
        <v>0</v>
      </c>
      <c r="J24" s="39">
        <f t="shared" si="8"/>
        <v>0</v>
      </c>
      <c r="K24" s="38">
        <f t="shared" si="9"/>
        <v>-278.79266708863389</v>
      </c>
      <c r="L24" s="39">
        <f t="shared" si="10"/>
        <v>-1281.0523052722729</v>
      </c>
      <c r="M24" s="35">
        <f t="shared" si="11"/>
        <v>-4560.3566966367325</v>
      </c>
      <c r="N24" s="35">
        <f t="shared" si="12"/>
        <v>114620.64330336326</v>
      </c>
      <c r="O24" s="35">
        <f t="shared" si="13"/>
        <v>24944.644897358707</v>
      </c>
      <c r="P24" s="36">
        <f t="shared" si="14"/>
        <v>1.0079597827961986</v>
      </c>
      <c r="Q24" s="204">
        <v>1244.4913819407375</v>
      </c>
      <c r="R24" s="199">
        <f t="shared" si="15"/>
        <v>-4.2822837775975196E-2</v>
      </c>
      <c r="S24" s="199">
        <f t="shared" si="16"/>
        <v>-4.2406220948021267E-2</v>
      </c>
      <c r="T24" s="202">
        <v>4595</v>
      </c>
      <c r="U24" s="218">
        <v>124513</v>
      </c>
      <c r="V24" s="4">
        <v>27085.708070480749</v>
      </c>
      <c r="W24" s="44"/>
      <c r="X24" s="42"/>
      <c r="Z24" s="45"/>
      <c r="AA24" s="45"/>
      <c r="AB24" s="44"/>
    </row>
    <row r="25" spans="2:28">
      <c r="B25" s="3">
        <v>1144</v>
      </c>
      <c r="C25" t="s">
        <v>47</v>
      </c>
      <c r="D25" s="208">
        <v>11091</v>
      </c>
      <c r="E25" s="37">
        <f t="shared" si="3"/>
        <v>21452.611218568665</v>
      </c>
      <c r="F25" s="178">
        <f t="shared" si="4"/>
        <v>0.86685416582416031</v>
      </c>
      <c r="G25" s="38">
        <f t="shared" si="5"/>
        <v>1977.0286135020096</v>
      </c>
      <c r="H25" s="38">
        <f t="shared" si="6"/>
        <v>1022.123793180539</v>
      </c>
      <c r="I25" s="38">
        <f t="shared" si="7"/>
        <v>287.09862943865261</v>
      </c>
      <c r="J25" s="39">
        <f t="shared" si="8"/>
        <v>148.42999141978339</v>
      </c>
      <c r="K25" s="38">
        <f t="shared" si="9"/>
        <v>8.3059623500187172</v>
      </c>
      <c r="L25" s="39">
        <f t="shared" si="10"/>
        <v>4.2941825349596767</v>
      </c>
      <c r="M25" s="35">
        <f t="shared" si="11"/>
        <v>1026.4179757154986</v>
      </c>
      <c r="N25" s="35">
        <f t="shared" si="12"/>
        <v>12117.417975715498</v>
      </c>
      <c r="O25" s="35">
        <f t="shared" si="13"/>
        <v>23437.945794420692</v>
      </c>
      <c r="P25" s="36">
        <f t="shared" si="14"/>
        <v>0.94707729251479011</v>
      </c>
      <c r="Q25" s="204">
        <v>320.90904933299714</v>
      </c>
      <c r="R25" s="199">
        <f t="shared" si="15"/>
        <v>-3.8074588031222899E-2</v>
      </c>
      <c r="S25" s="199">
        <f t="shared" si="16"/>
        <v>-3.9935178770040609E-2</v>
      </c>
      <c r="T25" s="202">
        <v>517</v>
      </c>
      <c r="U25" s="218">
        <v>11530</v>
      </c>
      <c r="V25" s="4">
        <v>22344.961240310076</v>
      </c>
      <c r="W25" s="44"/>
      <c r="X25" s="42"/>
      <c r="Z25" s="45"/>
      <c r="AA25" s="45"/>
      <c r="AB25" s="44"/>
    </row>
    <row r="26" spans="2:28">
      <c r="B26" s="3">
        <v>1145</v>
      </c>
      <c r="C26" t="s">
        <v>48</v>
      </c>
      <c r="D26" s="208">
        <v>18776</v>
      </c>
      <c r="E26" s="37">
        <f t="shared" si="3"/>
        <v>22037.558685446009</v>
      </c>
      <c r="F26" s="178">
        <f t="shared" si="4"/>
        <v>0.89049064267468081</v>
      </c>
      <c r="G26" s="38">
        <f t="shared" si="5"/>
        <v>1626.0601333756035</v>
      </c>
      <c r="H26" s="38">
        <f t="shared" si="6"/>
        <v>1385.4032336360142</v>
      </c>
      <c r="I26" s="38">
        <f t="shared" si="7"/>
        <v>82.367016031582352</v>
      </c>
      <c r="J26" s="39">
        <f t="shared" si="8"/>
        <v>70.176697658908154</v>
      </c>
      <c r="K26" s="38">
        <f t="shared" si="9"/>
        <v>-196.42565105705154</v>
      </c>
      <c r="L26" s="39">
        <f t="shared" si="10"/>
        <v>-167.35465470060791</v>
      </c>
      <c r="M26" s="35">
        <f t="shared" si="11"/>
        <v>1218.0485789354063</v>
      </c>
      <c r="N26" s="35">
        <f t="shared" si="12"/>
        <v>19994.048578935406</v>
      </c>
      <c r="O26" s="35">
        <f t="shared" si="13"/>
        <v>23467.193167764559</v>
      </c>
      <c r="P26" s="36">
        <f t="shared" si="14"/>
        <v>0.94825911635731608</v>
      </c>
      <c r="Q26" s="204">
        <v>292.18425538049087</v>
      </c>
      <c r="R26" s="199">
        <f t="shared" si="15"/>
        <v>3.170503873839222E-2</v>
      </c>
      <c r="S26" s="199">
        <f t="shared" si="16"/>
        <v>1.7173981854752853E-2</v>
      </c>
      <c r="T26" s="202">
        <v>852</v>
      </c>
      <c r="U26" s="218">
        <v>18199</v>
      </c>
      <c r="V26" s="4">
        <v>21665.476190476191</v>
      </c>
      <c r="W26" s="44"/>
      <c r="Z26" s="45"/>
      <c r="AA26" s="45"/>
      <c r="AB26" s="44"/>
    </row>
    <row r="27" spans="2:28">
      <c r="B27" s="3">
        <v>1146</v>
      </c>
      <c r="C27" t="s">
        <v>49</v>
      </c>
      <c r="D27" s="208">
        <v>235044</v>
      </c>
      <c r="E27" s="37">
        <f t="shared" si="3"/>
        <v>21242.114776321734</v>
      </c>
      <c r="F27" s="178">
        <f t="shared" si="4"/>
        <v>0.85834845451499453</v>
      </c>
      <c r="G27" s="38">
        <f t="shared" si="5"/>
        <v>2103.3264788501683</v>
      </c>
      <c r="H27" s="38">
        <f t="shared" si="6"/>
        <v>23273.307488477112</v>
      </c>
      <c r="I27" s="38">
        <f t="shared" si="7"/>
        <v>360.7723842250785</v>
      </c>
      <c r="J27" s="39">
        <f t="shared" si="8"/>
        <v>3991.9464314504935</v>
      </c>
      <c r="K27" s="38">
        <f t="shared" si="9"/>
        <v>81.979717136444606</v>
      </c>
      <c r="L27" s="39">
        <f t="shared" si="10"/>
        <v>907.10557011475964</v>
      </c>
      <c r="M27" s="35">
        <f t="shared" si="11"/>
        <v>24180.413058591872</v>
      </c>
      <c r="N27" s="35">
        <f t="shared" si="12"/>
        <v>259224.41305859186</v>
      </c>
      <c r="O27" s="35">
        <f t="shared" si="13"/>
        <v>23427.420972308348</v>
      </c>
      <c r="P27" s="36">
        <f t="shared" si="14"/>
        <v>0.94665200694933194</v>
      </c>
      <c r="Q27" s="204">
        <v>6276.342999747827</v>
      </c>
      <c r="R27" s="199">
        <f t="shared" si="15"/>
        <v>-1.9031401812991434E-2</v>
      </c>
      <c r="S27" s="199">
        <f t="shared" si="16"/>
        <v>-2.2311640234403005E-2</v>
      </c>
      <c r="T27" s="202">
        <v>11065</v>
      </c>
      <c r="U27" s="218">
        <v>239604</v>
      </c>
      <c r="V27" s="4">
        <v>21726.877040261152</v>
      </c>
      <c r="W27" s="44"/>
      <c r="Z27" s="45"/>
      <c r="AA27" s="45"/>
      <c r="AB27" s="44"/>
    </row>
    <row r="28" spans="2:28">
      <c r="B28" s="3">
        <v>1149</v>
      </c>
      <c r="C28" t="s">
        <v>50</v>
      </c>
      <c r="D28" s="208">
        <v>893684</v>
      </c>
      <c r="E28" s="37">
        <f t="shared" si="3"/>
        <v>21184.373962926089</v>
      </c>
      <c r="F28" s="178">
        <f t="shared" si="4"/>
        <v>0.8560152716627939</v>
      </c>
      <c r="G28" s="38">
        <f t="shared" si="5"/>
        <v>2137.9709668875553</v>
      </c>
      <c r="H28" s="38">
        <f t="shared" si="6"/>
        <v>90192.443209118414</v>
      </c>
      <c r="I28" s="38">
        <f t="shared" si="7"/>
        <v>380.9816689135543</v>
      </c>
      <c r="J28" s="39">
        <f t="shared" si="8"/>
        <v>16072.092684787203</v>
      </c>
      <c r="K28" s="38">
        <f t="shared" si="9"/>
        <v>102.18900182492041</v>
      </c>
      <c r="L28" s="39">
        <f t="shared" si="10"/>
        <v>4310.9452309860926</v>
      </c>
      <c r="M28" s="35">
        <f t="shared" si="11"/>
        <v>94503.388440104507</v>
      </c>
      <c r="N28" s="35">
        <f t="shared" si="12"/>
        <v>988187.38844010455</v>
      </c>
      <c r="O28" s="35">
        <f t="shared" si="13"/>
        <v>23424.533931638569</v>
      </c>
      <c r="P28" s="36">
        <f t="shared" si="14"/>
        <v>0.94653534780672199</v>
      </c>
      <c r="Q28" s="204">
        <v>22261.939081550881</v>
      </c>
      <c r="R28" s="199">
        <f t="shared" si="15"/>
        <v>-5.5238536112026063E-3</v>
      </c>
      <c r="S28" s="199">
        <f t="shared" si="16"/>
        <v>-6.1131937633792351E-3</v>
      </c>
      <c r="T28" s="202">
        <v>42186</v>
      </c>
      <c r="U28" s="218">
        <v>898648</v>
      </c>
      <c r="V28" s="4">
        <v>21314.674699366715</v>
      </c>
      <c r="W28" s="44"/>
      <c r="Z28" s="45"/>
      <c r="AA28" s="45"/>
      <c r="AB28" s="44"/>
    </row>
    <row r="29" spans="2:28">
      <c r="B29" s="3">
        <v>1151</v>
      </c>
      <c r="C29" t="s">
        <v>51</v>
      </c>
      <c r="D29" s="208">
        <v>4800</v>
      </c>
      <c r="E29" s="37">
        <f t="shared" si="3"/>
        <v>24242.424242424244</v>
      </c>
      <c r="F29" s="178">
        <f t="shared" si="4"/>
        <v>0.97958454707986742</v>
      </c>
      <c r="G29" s="38">
        <f t="shared" si="5"/>
        <v>303.14079918866264</v>
      </c>
      <c r="H29" s="38">
        <f t="shared" si="6"/>
        <v>60.021878239355203</v>
      </c>
      <c r="I29" s="38">
        <f t="shared" si="7"/>
        <v>0</v>
      </c>
      <c r="J29" s="39">
        <f t="shared" si="8"/>
        <v>0</v>
      </c>
      <c r="K29" s="38">
        <f t="shared" si="9"/>
        <v>-278.79266708863389</v>
      </c>
      <c r="L29" s="39">
        <f t="shared" si="10"/>
        <v>-55.200948083549513</v>
      </c>
      <c r="M29" s="35">
        <f t="shared" si="11"/>
        <v>4.8209301558056907</v>
      </c>
      <c r="N29" s="35">
        <f t="shared" si="12"/>
        <v>4804.8209301558054</v>
      </c>
      <c r="O29" s="35">
        <f t="shared" si="13"/>
        <v>24266.772374524269</v>
      </c>
      <c r="P29" s="36">
        <f t="shared" si="14"/>
        <v>0.98056840305552895</v>
      </c>
      <c r="Q29" s="204">
        <v>-2.4694464365032402</v>
      </c>
      <c r="R29" s="199">
        <f t="shared" si="15"/>
        <v>9.0909090909090912E-2</v>
      </c>
      <c r="S29" s="199">
        <f t="shared" si="16"/>
        <v>7.9889807162534507E-2</v>
      </c>
      <c r="T29" s="202">
        <v>198</v>
      </c>
      <c r="U29" s="218">
        <v>4400</v>
      </c>
      <c r="V29" s="4">
        <v>22448.979591836734</v>
      </c>
      <c r="W29" s="44"/>
      <c r="Z29" s="45"/>
      <c r="AA29" s="45"/>
      <c r="AB29" s="44"/>
    </row>
    <row r="30" spans="2:28">
      <c r="B30" s="3">
        <v>1160</v>
      </c>
      <c r="C30" t="s">
        <v>52</v>
      </c>
      <c r="D30" s="208">
        <v>249555</v>
      </c>
      <c r="E30" s="37">
        <f t="shared" si="3"/>
        <v>28638.397980261649</v>
      </c>
      <c r="F30" s="178">
        <f t="shared" si="4"/>
        <v>1.1572164497267383</v>
      </c>
      <c r="G30" s="38">
        <f t="shared" si="5"/>
        <v>-2334.44344351378</v>
      </c>
      <c r="H30" s="38">
        <f t="shared" si="6"/>
        <v>-20342.340166779079</v>
      </c>
      <c r="I30" s="38">
        <f t="shared" si="7"/>
        <v>0</v>
      </c>
      <c r="J30" s="39">
        <f t="shared" si="8"/>
        <v>0</v>
      </c>
      <c r="K30" s="38">
        <f t="shared" si="9"/>
        <v>-278.79266708863389</v>
      </c>
      <c r="L30" s="39">
        <f t="shared" si="10"/>
        <v>-2429.3993010103559</v>
      </c>
      <c r="M30" s="35">
        <f t="shared" si="11"/>
        <v>-22771.739467789434</v>
      </c>
      <c r="N30" s="35">
        <f t="shared" si="12"/>
        <v>226783.26053221058</v>
      </c>
      <c r="O30" s="35">
        <f t="shared" si="13"/>
        <v>26025.161869659238</v>
      </c>
      <c r="P30" s="36">
        <f t="shared" si="14"/>
        <v>1.0516211641142776</v>
      </c>
      <c r="Q30" s="204">
        <v>-6557.6805871095494</v>
      </c>
      <c r="R30" s="199">
        <f t="shared" si="15"/>
        <v>9.1747855264827219E-2</v>
      </c>
      <c r="S30" s="199">
        <f t="shared" si="16"/>
        <v>9.5381168072112013E-2</v>
      </c>
      <c r="T30" s="202">
        <v>8714</v>
      </c>
      <c r="U30" s="218">
        <v>228583</v>
      </c>
      <c r="V30" s="4">
        <v>26144.687178314081</v>
      </c>
      <c r="W30" s="44"/>
      <c r="Z30" s="45"/>
      <c r="AA30" s="45"/>
      <c r="AB30" s="44"/>
    </row>
    <row r="31" spans="2:28" ht="27.95" customHeight="1">
      <c r="B31" s="3">
        <v>1505</v>
      </c>
      <c r="C31" t="s">
        <v>53</v>
      </c>
      <c r="D31" s="208">
        <v>519717</v>
      </c>
      <c r="E31" s="37">
        <f t="shared" si="3"/>
        <v>21494.561396252946</v>
      </c>
      <c r="F31" s="178">
        <f t="shared" si="4"/>
        <v>0.86854928283868982</v>
      </c>
      <c r="G31" s="38">
        <f t="shared" ref="G31:G94" si="17">($E$363-E31)*0.6</f>
        <v>1951.8585068914413</v>
      </c>
      <c r="H31" s="38">
        <f t="shared" ref="H31:H94" si="18">G31*T31/1000</f>
        <v>47193.986838128156</v>
      </c>
      <c r="I31" s="38">
        <f t="shared" ref="I31:I94" si="19">IF(E31&lt;E$363*0.9,(E$363*0.9-E31)*0.35,0)</f>
        <v>272.41606724915437</v>
      </c>
      <c r="J31" s="39">
        <f t="shared" ref="J31:J94" si="20">I31*T31/1000</f>
        <v>6586.7480900173041</v>
      </c>
      <c r="K31" s="38">
        <f t="shared" ref="K31:K94" si="21">I31+J$365</f>
        <v>-6.3765998394795247</v>
      </c>
      <c r="L31" s="39">
        <f t="shared" ref="L31:L94" si="22">K31*T31/1000</f>
        <v>-154.17980751877542</v>
      </c>
      <c r="M31" s="35">
        <f t="shared" ref="M31:M94" si="23">H31+L31</f>
        <v>47039.80703060938</v>
      </c>
      <c r="N31" s="35">
        <f t="shared" ref="N31:N94" si="24">D31+M31</f>
        <v>566756.80703060934</v>
      </c>
      <c r="O31" s="35">
        <f t="shared" ref="O31:O94" si="25">N31/T31*1000</f>
        <v>23440.043303304908</v>
      </c>
      <c r="P31" s="36">
        <f t="shared" si="14"/>
        <v>0.94716204836551665</v>
      </c>
      <c r="Q31" s="204">
        <v>7727.0409164845696</v>
      </c>
      <c r="R31" s="199">
        <f t="shared" si="15"/>
        <v>-3.1265165043627371E-3</v>
      </c>
      <c r="S31" s="199">
        <f t="shared" si="16"/>
        <v>7.9022864357902842E-4</v>
      </c>
      <c r="T31" s="202">
        <v>24179</v>
      </c>
      <c r="U31" s="218">
        <v>521347</v>
      </c>
      <c r="V31" s="4">
        <v>21477.589190079922</v>
      </c>
      <c r="W31" s="44"/>
      <c r="Z31" s="4"/>
      <c r="AA31" s="4"/>
    </row>
    <row r="32" spans="2:28">
      <c r="B32" s="3">
        <v>1506</v>
      </c>
      <c r="C32" t="s">
        <v>54</v>
      </c>
      <c r="D32" s="208">
        <v>754805</v>
      </c>
      <c r="E32" s="37">
        <f t="shared" si="3"/>
        <v>23612.006131322923</v>
      </c>
      <c r="F32" s="178">
        <f t="shared" si="4"/>
        <v>0.9541106986867095</v>
      </c>
      <c r="G32" s="38">
        <f t="shared" si="17"/>
        <v>681.39166584945485</v>
      </c>
      <c r="H32" s="38">
        <f t="shared" si="18"/>
        <v>21782.047382209523</v>
      </c>
      <c r="I32" s="38">
        <f t="shared" si="19"/>
        <v>0</v>
      </c>
      <c r="J32" s="39">
        <f t="shared" si="20"/>
        <v>0</v>
      </c>
      <c r="K32" s="38">
        <f t="shared" si="21"/>
        <v>-278.79266708863389</v>
      </c>
      <c r="L32" s="39">
        <f t="shared" si="22"/>
        <v>-8912.1651888223587</v>
      </c>
      <c r="M32" s="35">
        <f t="shared" si="23"/>
        <v>12869.882193387164</v>
      </c>
      <c r="N32" s="35">
        <f t="shared" si="24"/>
        <v>767674.88219338714</v>
      </c>
      <c r="O32" s="35">
        <f t="shared" si="25"/>
        <v>24014.605130083746</v>
      </c>
      <c r="P32" s="36">
        <f t="shared" si="14"/>
        <v>0.97037886369826598</v>
      </c>
      <c r="Q32" s="204">
        <v>2986.909120021719</v>
      </c>
      <c r="R32" s="199">
        <f t="shared" si="15"/>
        <v>3.4590428126126511E-4</v>
      </c>
      <c r="S32" s="199">
        <f t="shared" si="16"/>
        <v>6.2754200574353621E-4</v>
      </c>
      <c r="T32" s="202">
        <v>31967</v>
      </c>
      <c r="U32" s="218">
        <v>754544</v>
      </c>
      <c r="V32" s="4">
        <v>23597.197898423819</v>
      </c>
      <c r="W32" s="44"/>
      <c r="Z32" s="4"/>
      <c r="AA32" s="4"/>
    </row>
    <row r="33" spans="2:27">
      <c r="B33" s="143">
        <v>1507</v>
      </c>
      <c r="C33" s="34" t="s">
        <v>55</v>
      </c>
      <c r="D33" s="208">
        <v>1606347</v>
      </c>
      <c r="E33" s="37">
        <f t="shared" si="3"/>
        <v>24243.819614235264</v>
      </c>
      <c r="F33" s="178">
        <f t="shared" si="4"/>
        <v>0.97964093107223715</v>
      </c>
      <c r="G33" s="38">
        <f t="shared" si="17"/>
        <v>302.30357610205027</v>
      </c>
      <c r="H33" s="38">
        <f t="shared" si="18"/>
        <v>20030.030345369647</v>
      </c>
      <c r="I33" s="38">
        <f t="shared" si="19"/>
        <v>0</v>
      </c>
      <c r="J33" s="39">
        <f t="shared" si="20"/>
        <v>0</v>
      </c>
      <c r="K33" s="38">
        <f t="shared" si="21"/>
        <v>-278.79266708863389</v>
      </c>
      <c r="L33" s="39">
        <f t="shared" si="22"/>
        <v>-18472.244535958704</v>
      </c>
      <c r="M33" s="35">
        <f t="shared" si="23"/>
        <v>1557.7858094109433</v>
      </c>
      <c r="N33" s="35">
        <f t="shared" si="24"/>
        <v>1607904.785809411</v>
      </c>
      <c r="O33" s="35">
        <f t="shared" si="25"/>
        <v>24267.330523248678</v>
      </c>
      <c r="P33" s="36">
        <f t="shared" si="14"/>
        <v>0.98059095665247686</v>
      </c>
      <c r="Q33" s="204">
        <v>965.83342429369986</v>
      </c>
      <c r="R33" s="199">
        <f t="shared" si="15"/>
        <v>-2.3563874483990832E-3</v>
      </c>
      <c r="S33" s="199">
        <f t="shared" si="16"/>
        <v>-1.1947666708192061E-2</v>
      </c>
      <c r="T33" s="202">
        <v>66258</v>
      </c>
      <c r="U33" s="218">
        <v>1610141.1163166398</v>
      </c>
      <c r="V33" s="4">
        <v>24536.979264513491</v>
      </c>
      <c r="W33" s="45"/>
      <c r="X33" s="146"/>
      <c r="Y33" s="4"/>
      <c r="Z33" s="4"/>
      <c r="AA33" s="4"/>
    </row>
    <row r="34" spans="2:27">
      <c r="B34" s="3">
        <v>1511</v>
      </c>
      <c r="C34" t="s">
        <v>56</v>
      </c>
      <c r="D34" s="208">
        <v>66342</v>
      </c>
      <c r="E34" s="37">
        <f t="shared" si="3"/>
        <v>21283.926852743021</v>
      </c>
      <c r="F34" s="178">
        <f t="shared" si="4"/>
        <v>0.86003799115266866</v>
      </c>
      <c r="G34" s="38">
        <f t="shared" si="17"/>
        <v>2078.2392329973959</v>
      </c>
      <c r="H34" s="38">
        <f t="shared" si="18"/>
        <v>6477.8716892528828</v>
      </c>
      <c r="I34" s="38">
        <f t="shared" si="19"/>
        <v>346.138157477628</v>
      </c>
      <c r="J34" s="39">
        <f t="shared" si="20"/>
        <v>1078.9126368577665</v>
      </c>
      <c r="K34" s="38">
        <f t="shared" si="21"/>
        <v>67.345490388994108</v>
      </c>
      <c r="L34" s="39">
        <f t="shared" si="22"/>
        <v>209.91589354249462</v>
      </c>
      <c r="M34" s="35">
        <f t="shared" si="23"/>
        <v>6687.7875827953776</v>
      </c>
      <c r="N34" s="35">
        <f t="shared" si="24"/>
        <v>73029.787582795383</v>
      </c>
      <c r="O34" s="35">
        <f t="shared" si="25"/>
        <v>23429.511576129415</v>
      </c>
      <c r="P34" s="36">
        <f t="shared" si="14"/>
        <v>0.94673648378121567</v>
      </c>
      <c r="Q34" s="204">
        <v>1482.0210962687706</v>
      </c>
      <c r="R34" s="199">
        <f t="shared" si="15"/>
        <v>-8.4741962964623597E-3</v>
      </c>
      <c r="S34" s="199">
        <f t="shared" si="16"/>
        <v>6.1585232962108527E-3</v>
      </c>
      <c r="T34" s="202">
        <v>3117</v>
      </c>
      <c r="U34" s="218">
        <v>66909</v>
      </c>
      <c r="V34" s="4">
        <v>21153.651596585521</v>
      </c>
      <c r="W34" s="44"/>
      <c r="Z34" s="4"/>
      <c r="AA34" s="4"/>
    </row>
    <row r="35" spans="2:27">
      <c r="B35" s="3">
        <v>1514</v>
      </c>
      <c r="C35" t="s">
        <v>57</v>
      </c>
      <c r="D35" s="208">
        <v>56703</v>
      </c>
      <c r="E35" s="37">
        <f t="shared" si="3"/>
        <v>23040.633888663146</v>
      </c>
      <c r="F35" s="178">
        <f t="shared" si="4"/>
        <v>0.93102276763068914</v>
      </c>
      <c r="G35" s="38">
        <f t="shared" si="17"/>
        <v>1024.2150114453216</v>
      </c>
      <c r="H35" s="38">
        <f t="shared" si="18"/>
        <v>2520.5931431669364</v>
      </c>
      <c r="I35" s="38">
        <f t="shared" si="19"/>
        <v>0</v>
      </c>
      <c r="J35" s="39">
        <f t="shared" si="20"/>
        <v>0</v>
      </c>
      <c r="K35" s="38">
        <f t="shared" si="21"/>
        <v>-278.79266708863389</v>
      </c>
      <c r="L35" s="39">
        <f t="shared" si="22"/>
        <v>-686.10875370512792</v>
      </c>
      <c r="M35" s="35">
        <f t="shared" si="23"/>
        <v>1834.4843894618084</v>
      </c>
      <c r="N35" s="35">
        <f t="shared" si="24"/>
        <v>58537.48438946181</v>
      </c>
      <c r="O35" s="35">
        <f t="shared" si="25"/>
        <v>23786.056233019834</v>
      </c>
      <c r="P35" s="36">
        <f t="shared" si="14"/>
        <v>0.96114369127585775</v>
      </c>
      <c r="Q35" s="204">
        <v>960.70652686749884</v>
      </c>
      <c r="R35" s="199">
        <f t="shared" si="15"/>
        <v>-3.6891719745222928E-2</v>
      </c>
      <c r="S35" s="199">
        <f t="shared" si="16"/>
        <v>-2.4368572663486684E-2</v>
      </c>
      <c r="T35" s="202">
        <v>2461</v>
      </c>
      <c r="U35" s="218">
        <v>58875</v>
      </c>
      <c r="V35" s="4">
        <v>23616.12515042118</v>
      </c>
      <c r="W35" s="44"/>
      <c r="Z35" s="4"/>
      <c r="AA35" s="4"/>
    </row>
    <row r="36" spans="2:27">
      <c r="B36" s="3">
        <v>1515</v>
      </c>
      <c r="C36" t="s">
        <v>58</v>
      </c>
      <c r="D36" s="208">
        <v>236885</v>
      </c>
      <c r="E36" s="37">
        <f t="shared" si="3"/>
        <v>26616.292134831459</v>
      </c>
      <c r="F36" s="178">
        <f t="shared" si="4"/>
        <v>1.075507474628578</v>
      </c>
      <c r="G36" s="38">
        <f t="shared" si="17"/>
        <v>-1121.1799362556667</v>
      </c>
      <c r="H36" s="38">
        <f t="shared" si="18"/>
        <v>-9978.5014326754335</v>
      </c>
      <c r="I36" s="38">
        <f t="shared" si="19"/>
        <v>0</v>
      </c>
      <c r="J36" s="39">
        <f t="shared" si="20"/>
        <v>0</v>
      </c>
      <c r="K36" s="38">
        <f t="shared" si="21"/>
        <v>-278.79266708863389</v>
      </c>
      <c r="L36" s="39">
        <f t="shared" si="22"/>
        <v>-2481.2547370888419</v>
      </c>
      <c r="M36" s="35">
        <f t="shared" si="23"/>
        <v>-12459.756169764276</v>
      </c>
      <c r="N36" s="35">
        <f t="shared" si="24"/>
        <v>224425.24383023573</v>
      </c>
      <c r="O36" s="35">
        <f t="shared" si="25"/>
        <v>25216.319531487163</v>
      </c>
      <c r="P36" s="36">
        <f t="shared" si="14"/>
        <v>1.0189375740750133</v>
      </c>
      <c r="Q36" s="204">
        <v>-2418.8003701256548</v>
      </c>
      <c r="R36" s="199">
        <f t="shared" si="15"/>
        <v>4.7890152570789039E-2</v>
      </c>
      <c r="S36" s="199">
        <f t="shared" si="16"/>
        <v>5.106914516847573E-2</v>
      </c>
      <c r="T36" s="202">
        <v>8900</v>
      </c>
      <c r="U36" s="218">
        <v>226059</v>
      </c>
      <c r="V36" s="4">
        <v>25323.064859415255</v>
      </c>
      <c r="W36" s="44"/>
      <c r="Z36" s="4"/>
      <c r="AA36" s="4"/>
    </row>
    <row r="37" spans="2:27">
      <c r="B37" s="3">
        <v>1516</v>
      </c>
      <c r="C37" t="s">
        <v>59</v>
      </c>
      <c r="D37" s="208">
        <v>218007</v>
      </c>
      <c r="E37" s="37">
        <f t="shared" si="3"/>
        <v>25435.421771088553</v>
      </c>
      <c r="F37" s="178">
        <f t="shared" si="4"/>
        <v>1.0277910272609587</v>
      </c>
      <c r="G37" s="38">
        <f t="shared" si="17"/>
        <v>-412.65771800992297</v>
      </c>
      <c r="H37" s="38">
        <f t="shared" si="18"/>
        <v>-3536.8893010630495</v>
      </c>
      <c r="I37" s="38">
        <f t="shared" si="19"/>
        <v>0</v>
      </c>
      <c r="J37" s="39">
        <f t="shared" si="20"/>
        <v>0</v>
      </c>
      <c r="K37" s="38">
        <f t="shared" si="21"/>
        <v>-278.79266708863389</v>
      </c>
      <c r="L37" s="39">
        <f t="shared" si="22"/>
        <v>-2389.5319496166808</v>
      </c>
      <c r="M37" s="35">
        <f t="shared" si="23"/>
        <v>-5926.4212506797303</v>
      </c>
      <c r="N37" s="35">
        <f t="shared" si="24"/>
        <v>212080.57874932027</v>
      </c>
      <c r="O37" s="35">
        <f t="shared" si="25"/>
        <v>24743.971385989997</v>
      </c>
      <c r="P37" s="36">
        <f t="shared" si="14"/>
        <v>0.9998509951279656</v>
      </c>
      <c r="Q37" s="204">
        <v>-1258.8970980165086</v>
      </c>
      <c r="R37" s="199">
        <f t="shared" si="15"/>
        <v>-1.2237888975478914E-2</v>
      </c>
      <c r="S37" s="199">
        <f t="shared" si="16"/>
        <v>-7.8585913183873441E-3</v>
      </c>
      <c r="T37" s="202">
        <v>8571</v>
      </c>
      <c r="U37" s="218">
        <v>220708</v>
      </c>
      <c r="V37" s="4">
        <v>25636.891625043558</v>
      </c>
      <c r="W37" s="44"/>
      <c r="Z37" s="4"/>
      <c r="AA37" s="4"/>
    </row>
    <row r="38" spans="2:27">
      <c r="B38" s="3">
        <v>1517</v>
      </c>
      <c r="C38" t="s">
        <v>60</v>
      </c>
      <c r="D38" s="208">
        <v>102260</v>
      </c>
      <c r="E38" s="37">
        <f t="shared" si="3"/>
        <v>19760.38647342995</v>
      </c>
      <c r="F38" s="178">
        <f t="shared" si="4"/>
        <v>0.7984749808900431</v>
      </c>
      <c r="G38" s="38">
        <f t="shared" si="17"/>
        <v>2992.363460585239</v>
      </c>
      <c r="H38" s="38">
        <f t="shared" si="18"/>
        <v>15485.480908528611</v>
      </c>
      <c r="I38" s="38">
        <f t="shared" si="19"/>
        <v>879.37729023720306</v>
      </c>
      <c r="J38" s="39">
        <f t="shared" si="20"/>
        <v>4550.777476977526</v>
      </c>
      <c r="K38" s="38">
        <f t="shared" si="21"/>
        <v>600.58462314856911</v>
      </c>
      <c r="L38" s="39">
        <f t="shared" si="22"/>
        <v>3108.0254247938451</v>
      </c>
      <c r="M38" s="35">
        <f t="shared" si="23"/>
        <v>18593.506333322457</v>
      </c>
      <c r="N38" s="35">
        <f t="shared" si="24"/>
        <v>120853.50633332245</v>
      </c>
      <c r="O38" s="35">
        <f t="shared" si="25"/>
        <v>23353.334557163758</v>
      </c>
      <c r="P38" s="36">
        <f t="shared" si="14"/>
        <v>0.94365833326808435</v>
      </c>
      <c r="Q38" s="204">
        <v>5466.0460934202401</v>
      </c>
      <c r="R38" s="199">
        <f t="shared" si="15"/>
        <v>-6.9723630289964846E-3</v>
      </c>
      <c r="S38" s="199">
        <f t="shared" si="16"/>
        <v>-1.0810150997966604E-2</v>
      </c>
      <c r="T38" s="202">
        <v>5175</v>
      </c>
      <c r="U38" s="218">
        <v>102978</v>
      </c>
      <c r="V38" s="4">
        <v>19976.333656644034</v>
      </c>
      <c r="W38" s="44"/>
      <c r="Y38" s="44"/>
      <c r="Z38" s="45"/>
      <c r="AA38" s="4"/>
    </row>
    <row r="39" spans="2:27">
      <c r="B39" s="143">
        <v>1520</v>
      </c>
      <c r="C39" s="34" t="s">
        <v>61</v>
      </c>
      <c r="D39" s="208">
        <v>220753</v>
      </c>
      <c r="E39" s="37">
        <f t="shared" si="3"/>
        <v>20392.886836027712</v>
      </c>
      <c r="F39" s="178">
        <f t="shared" si="4"/>
        <v>0.82403296861549935</v>
      </c>
      <c r="G39" s="38">
        <f t="shared" si="17"/>
        <v>2612.8632430265816</v>
      </c>
      <c r="H39" s="38">
        <f t="shared" si="18"/>
        <v>28284.244605762746</v>
      </c>
      <c r="I39" s="38">
        <f t="shared" si="19"/>
        <v>658.00216332798618</v>
      </c>
      <c r="J39" s="39">
        <f t="shared" si="20"/>
        <v>7122.8734180254505</v>
      </c>
      <c r="K39" s="38">
        <f t="shared" si="21"/>
        <v>379.20949623935229</v>
      </c>
      <c r="L39" s="39">
        <f t="shared" si="22"/>
        <v>4104.9427967909887</v>
      </c>
      <c r="M39" s="35">
        <f t="shared" si="23"/>
        <v>32389.187402553733</v>
      </c>
      <c r="N39" s="35">
        <f t="shared" si="24"/>
        <v>253142.18740255374</v>
      </c>
      <c r="O39" s="35">
        <f t="shared" si="25"/>
        <v>23384.959575293651</v>
      </c>
      <c r="P39" s="36">
        <f t="shared" si="14"/>
        <v>0.94493623265435733</v>
      </c>
      <c r="Q39" s="204">
        <v>7717.82419541528</v>
      </c>
      <c r="R39" s="199">
        <f t="shared" si="15"/>
        <v>-1.5755281924323464E-2</v>
      </c>
      <c r="S39" s="200">
        <f t="shared" si="16"/>
        <v>-2.2392682794487563E-2</v>
      </c>
      <c r="T39" s="202">
        <v>10825</v>
      </c>
      <c r="U39" s="218">
        <v>224286.7001934236</v>
      </c>
      <c r="V39" s="4">
        <v>20859.998157870501</v>
      </c>
      <c r="W39" s="45"/>
      <c r="X39" s="146"/>
      <c r="Y39" s="45"/>
      <c r="Z39" s="45"/>
      <c r="AA39" s="4"/>
    </row>
    <row r="40" spans="2:27">
      <c r="B40" s="3">
        <v>1525</v>
      </c>
      <c r="C40" t="s">
        <v>62</v>
      </c>
      <c r="D40" s="208">
        <v>99392</v>
      </c>
      <c r="E40" s="37">
        <f t="shared" si="3"/>
        <v>21974.795489719214</v>
      </c>
      <c r="F40" s="178">
        <f t="shared" si="4"/>
        <v>0.88795451608748399</v>
      </c>
      <c r="G40" s="38">
        <f t="shared" si="17"/>
        <v>1663.7180508116805</v>
      </c>
      <c r="H40" s="38">
        <f t="shared" si="18"/>
        <v>7524.9967438212307</v>
      </c>
      <c r="I40" s="38">
        <f t="shared" si="19"/>
        <v>104.33413453596057</v>
      </c>
      <c r="J40" s="39">
        <f t="shared" si="20"/>
        <v>471.90329050614963</v>
      </c>
      <c r="K40" s="38">
        <f t="shared" si="21"/>
        <v>-174.45853255267332</v>
      </c>
      <c r="L40" s="39">
        <f t="shared" si="22"/>
        <v>-789.07594273574136</v>
      </c>
      <c r="M40" s="35">
        <f t="shared" si="23"/>
        <v>6735.9208010854891</v>
      </c>
      <c r="N40" s="35">
        <f t="shared" si="24"/>
        <v>106127.92080108549</v>
      </c>
      <c r="O40" s="35">
        <f t="shared" si="25"/>
        <v>23464.055007978222</v>
      </c>
      <c r="P40" s="36">
        <f t="shared" si="14"/>
        <v>0.94813231002795639</v>
      </c>
      <c r="Q40" s="204">
        <v>1844.7858416501767</v>
      </c>
      <c r="R40" s="199">
        <f t="shared" si="15"/>
        <v>-1.641745257345301E-2</v>
      </c>
      <c r="S40" s="199">
        <f t="shared" si="16"/>
        <v>-7.284030731331559E-3</v>
      </c>
      <c r="T40" s="202">
        <v>4523</v>
      </c>
      <c r="U40" s="218">
        <v>101051</v>
      </c>
      <c r="V40" s="4">
        <v>22136.035049288061</v>
      </c>
      <c r="W40" s="44"/>
      <c r="X40" s="42"/>
      <c r="Y40" s="44"/>
      <c r="Z40" s="45"/>
      <c r="AA40" s="4"/>
    </row>
    <row r="41" spans="2:27">
      <c r="B41" s="3">
        <v>1528</v>
      </c>
      <c r="C41" t="s">
        <v>63</v>
      </c>
      <c r="D41" s="208">
        <v>158449</v>
      </c>
      <c r="E41" s="37">
        <f t="shared" si="3"/>
        <v>20780.196721311477</v>
      </c>
      <c r="F41" s="178">
        <f t="shared" si="4"/>
        <v>0.83968333323090349</v>
      </c>
      <c r="G41" s="38">
        <f t="shared" si="17"/>
        <v>2380.477311856323</v>
      </c>
      <c r="H41" s="38">
        <f t="shared" si="18"/>
        <v>18151.139502904465</v>
      </c>
      <c r="I41" s="38">
        <f t="shared" si="19"/>
        <v>522.44370347866857</v>
      </c>
      <c r="J41" s="39">
        <f t="shared" si="20"/>
        <v>3983.6332390248476</v>
      </c>
      <c r="K41" s="38">
        <f t="shared" si="21"/>
        <v>243.65103639003468</v>
      </c>
      <c r="L41" s="39">
        <f t="shared" si="22"/>
        <v>1857.8391524740143</v>
      </c>
      <c r="M41" s="35">
        <f t="shared" si="23"/>
        <v>20008.97865537848</v>
      </c>
      <c r="N41" s="35">
        <f t="shared" si="24"/>
        <v>178457.97865537848</v>
      </c>
      <c r="O41" s="35">
        <f t="shared" si="25"/>
        <v>23404.325069557835</v>
      </c>
      <c r="P41" s="36">
        <f t="shared" si="14"/>
        <v>0.94571875088512736</v>
      </c>
      <c r="Q41" s="204">
        <v>5607.5401376481423</v>
      </c>
      <c r="R41" s="199">
        <f t="shared" si="15"/>
        <v>-2.8633640436993403E-3</v>
      </c>
      <c r="S41" s="199">
        <f t="shared" si="16"/>
        <v>1.3213405268714562E-3</v>
      </c>
      <c r="T41" s="202">
        <v>7625</v>
      </c>
      <c r="U41" s="218">
        <v>158904</v>
      </c>
      <c r="V41" s="4">
        <v>20752.775238343998</v>
      </c>
      <c r="W41" s="44"/>
      <c r="X41" s="42"/>
      <c r="Y41" s="44"/>
      <c r="Z41" s="45"/>
      <c r="AA41" s="4"/>
    </row>
    <row r="42" spans="2:27">
      <c r="B42" s="3">
        <v>1531</v>
      </c>
      <c r="C42" t="s">
        <v>64</v>
      </c>
      <c r="D42" s="208">
        <v>190319</v>
      </c>
      <c r="E42" s="37">
        <f t="shared" si="3"/>
        <v>20442.427497314715</v>
      </c>
      <c r="F42" s="178">
        <f t="shared" si="4"/>
        <v>0.82603480084826508</v>
      </c>
      <c r="G42" s="38">
        <f t="shared" si="17"/>
        <v>2583.13884625438</v>
      </c>
      <c r="H42" s="38">
        <f t="shared" si="18"/>
        <v>24049.022658628277</v>
      </c>
      <c r="I42" s="38">
        <f t="shared" si="19"/>
        <v>640.66293187753524</v>
      </c>
      <c r="J42" s="39">
        <f t="shared" si="20"/>
        <v>5964.5718957798526</v>
      </c>
      <c r="K42" s="38">
        <f t="shared" si="21"/>
        <v>361.87026478890135</v>
      </c>
      <c r="L42" s="39">
        <f t="shared" si="22"/>
        <v>3369.0121651846716</v>
      </c>
      <c r="M42" s="35">
        <f t="shared" si="23"/>
        <v>27418.034823812948</v>
      </c>
      <c r="N42" s="35">
        <f t="shared" si="24"/>
        <v>217737.03482381295</v>
      </c>
      <c r="O42" s="35">
        <f t="shared" si="25"/>
        <v>23387.436608357999</v>
      </c>
      <c r="P42" s="36">
        <f t="shared" si="14"/>
        <v>0.94503632426599549</v>
      </c>
      <c r="Q42" s="204">
        <v>7310.2273680661674</v>
      </c>
      <c r="R42" s="199">
        <f t="shared" si="15"/>
        <v>-3.5550110472360968E-3</v>
      </c>
      <c r="S42" s="199">
        <f t="shared" si="16"/>
        <v>-7.7291629880693845E-3</v>
      </c>
      <c r="T42" s="202">
        <v>9310</v>
      </c>
      <c r="U42" s="218">
        <v>190998</v>
      </c>
      <c r="V42" s="4">
        <v>20601.661093733146</v>
      </c>
      <c r="W42" s="44"/>
      <c r="X42" s="42"/>
      <c r="Y42" s="44"/>
      <c r="Z42" s="45"/>
      <c r="AA42" s="4"/>
    </row>
    <row r="43" spans="2:27">
      <c r="B43" s="3">
        <v>1532</v>
      </c>
      <c r="C43" t="s">
        <v>65</v>
      </c>
      <c r="D43" s="208">
        <v>189892</v>
      </c>
      <c r="E43" s="37">
        <f t="shared" si="3"/>
        <v>22440.557787757032</v>
      </c>
      <c r="F43" s="178">
        <f t="shared" si="4"/>
        <v>0.90677497501550697</v>
      </c>
      <c r="G43" s="38">
        <f t="shared" si="17"/>
        <v>1384.2606719889895</v>
      </c>
      <c r="H43" s="38">
        <f t="shared" si="18"/>
        <v>11713.613806370829</v>
      </c>
      <c r="I43" s="38">
        <f t="shared" si="19"/>
        <v>0</v>
      </c>
      <c r="J43" s="39">
        <f t="shared" si="20"/>
        <v>0</v>
      </c>
      <c r="K43" s="38">
        <f t="shared" si="21"/>
        <v>-278.79266708863389</v>
      </c>
      <c r="L43" s="39">
        <f t="shared" si="22"/>
        <v>-2359.14354890402</v>
      </c>
      <c r="M43" s="35">
        <f t="shared" si="23"/>
        <v>9354.4702574668099</v>
      </c>
      <c r="N43" s="35">
        <f t="shared" si="24"/>
        <v>199246.4702574668</v>
      </c>
      <c r="O43" s="35">
        <f t="shared" si="25"/>
        <v>23546.025792657387</v>
      </c>
      <c r="P43" s="36">
        <f t="shared" si="14"/>
        <v>0.9514445742297849</v>
      </c>
      <c r="Q43" s="204">
        <v>4060.6623447187285</v>
      </c>
      <c r="R43" s="199">
        <f t="shared" si="15"/>
        <v>4.5388660241014846E-3</v>
      </c>
      <c r="S43" s="199">
        <f t="shared" si="16"/>
        <v>-3.0586862597016345E-3</v>
      </c>
      <c r="T43" s="202">
        <v>8462</v>
      </c>
      <c r="U43" s="218">
        <v>189034</v>
      </c>
      <c r="V43" s="4">
        <v>22509.407001667063</v>
      </c>
      <c r="W43" s="44"/>
      <c r="X43" s="42"/>
      <c r="Y43" s="44"/>
      <c r="Z43" s="45"/>
      <c r="AA43" s="4"/>
    </row>
    <row r="44" spans="2:27">
      <c r="B44" s="3">
        <v>1535</v>
      </c>
      <c r="C44" t="s">
        <v>66</v>
      </c>
      <c r="D44" s="208">
        <v>151912</v>
      </c>
      <c r="E44" s="37">
        <f t="shared" si="3"/>
        <v>23256.582976117574</v>
      </c>
      <c r="F44" s="178">
        <f t="shared" si="4"/>
        <v>0.93974880867802635</v>
      </c>
      <c r="G44" s="38">
        <f t="shared" si="17"/>
        <v>894.64555897266473</v>
      </c>
      <c r="H44" s="38">
        <f t="shared" si="18"/>
        <v>5843.8247912094466</v>
      </c>
      <c r="I44" s="38">
        <f t="shared" si="19"/>
        <v>0</v>
      </c>
      <c r="J44" s="39">
        <f t="shared" si="20"/>
        <v>0</v>
      </c>
      <c r="K44" s="38">
        <f t="shared" si="21"/>
        <v>-278.79266708863389</v>
      </c>
      <c r="L44" s="39">
        <f t="shared" si="22"/>
        <v>-1821.0737014229564</v>
      </c>
      <c r="M44" s="35">
        <f t="shared" si="23"/>
        <v>4022.7510897864904</v>
      </c>
      <c r="N44" s="35">
        <f t="shared" si="24"/>
        <v>155934.7510897865</v>
      </c>
      <c r="O44" s="35">
        <f t="shared" si="25"/>
        <v>23872.435868001605</v>
      </c>
      <c r="P44" s="36">
        <f t="shared" si="14"/>
        <v>0.96463410769479263</v>
      </c>
      <c r="Q44" s="204">
        <v>1194.9332114987883</v>
      </c>
      <c r="R44" s="199">
        <f t="shared" si="15"/>
        <v>-1.6324231220011268E-2</v>
      </c>
      <c r="S44" s="199">
        <f t="shared" si="16"/>
        <v>-1.5721857815981889E-2</v>
      </c>
      <c r="T44" s="202">
        <v>6532</v>
      </c>
      <c r="U44" s="218">
        <v>154433</v>
      </c>
      <c r="V44" s="4">
        <v>23628.059975520195</v>
      </c>
      <c r="W44" s="44"/>
      <c r="X44" s="42"/>
      <c r="Y44" s="44"/>
      <c r="Z44" s="45"/>
      <c r="AA44" s="4"/>
    </row>
    <row r="45" spans="2:27">
      <c r="B45" s="3">
        <v>1539</v>
      </c>
      <c r="C45" t="s">
        <v>67</v>
      </c>
      <c r="D45" s="208">
        <v>161636</v>
      </c>
      <c r="E45" s="37">
        <f t="shared" si="3"/>
        <v>21643.813604713443</v>
      </c>
      <c r="F45" s="178">
        <f t="shared" si="4"/>
        <v>0.87458024556598946</v>
      </c>
      <c r="G45" s="38">
        <f t="shared" si="17"/>
        <v>1862.3071818151429</v>
      </c>
      <c r="H45" s="38">
        <f t="shared" si="18"/>
        <v>13907.710033795487</v>
      </c>
      <c r="I45" s="38">
        <f t="shared" si="19"/>
        <v>220.17779428798039</v>
      </c>
      <c r="J45" s="39">
        <f t="shared" si="20"/>
        <v>1644.2877677426375</v>
      </c>
      <c r="K45" s="38">
        <f t="shared" si="21"/>
        <v>-58.614872800653501</v>
      </c>
      <c r="L45" s="39">
        <f t="shared" si="22"/>
        <v>-437.73587007528039</v>
      </c>
      <c r="M45" s="35">
        <f t="shared" si="23"/>
        <v>13469.974163720206</v>
      </c>
      <c r="N45" s="35">
        <f t="shared" si="24"/>
        <v>175105.97416372021</v>
      </c>
      <c r="O45" s="35">
        <f t="shared" si="25"/>
        <v>23447.505913727935</v>
      </c>
      <c r="P45" s="36">
        <f t="shared" si="14"/>
        <v>0.94746359650188172</v>
      </c>
      <c r="Q45" s="204">
        <v>4005.5342948139878</v>
      </c>
      <c r="R45" s="199">
        <f t="shared" si="15"/>
        <v>-2.2278141048518319E-2</v>
      </c>
      <c r="S45" s="199">
        <f t="shared" si="16"/>
        <v>-1.9790632301855498E-2</v>
      </c>
      <c r="T45" s="202">
        <v>7468</v>
      </c>
      <c r="U45" s="218">
        <v>165319</v>
      </c>
      <c r="V45" s="4">
        <v>22080.806731668225</v>
      </c>
      <c r="W45" s="44"/>
      <c r="X45" s="42"/>
      <c r="Y45" s="44"/>
      <c r="Z45" s="45"/>
      <c r="AA45" s="4"/>
    </row>
    <row r="46" spans="2:27">
      <c r="B46" s="143">
        <v>1547</v>
      </c>
      <c r="C46" s="34" t="s">
        <v>68</v>
      </c>
      <c r="D46" s="208">
        <v>82131</v>
      </c>
      <c r="E46" s="37">
        <f t="shared" si="3"/>
        <v>23405.813622114561</v>
      </c>
      <c r="F46" s="178">
        <f t="shared" si="4"/>
        <v>0.94577890011226395</v>
      </c>
      <c r="G46" s="38">
        <f t="shared" si="17"/>
        <v>805.10717137447205</v>
      </c>
      <c r="H46" s="38">
        <f t="shared" si="18"/>
        <v>2825.1210643530221</v>
      </c>
      <c r="I46" s="38">
        <f t="shared" si="19"/>
        <v>0</v>
      </c>
      <c r="J46" s="39">
        <f t="shared" si="20"/>
        <v>0</v>
      </c>
      <c r="K46" s="38">
        <f t="shared" si="21"/>
        <v>-278.79266708863389</v>
      </c>
      <c r="L46" s="39">
        <f t="shared" si="22"/>
        <v>-978.28346881401637</v>
      </c>
      <c r="M46" s="35">
        <f t="shared" si="23"/>
        <v>1846.8375955390056</v>
      </c>
      <c r="N46" s="35">
        <f t="shared" si="24"/>
        <v>83977.837595539007</v>
      </c>
      <c r="O46" s="35">
        <f t="shared" si="25"/>
        <v>23932.128126400399</v>
      </c>
      <c r="P46" s="36">
        <f t="shared" si="14"/>
        <v>0.96704614426848767</v>
      </c>
      <c r="Q46" s="204">
        <v>694.03592148641314</v>
      </c>
      <c r="R46" s="199">
        <f t="shared" si="15"/>
        <v>-1.9552411484332597E-2</v>
      </c>
      <c r="S46" s="200">
        <f t="shared" si="16"/>
        <v>-7.8172166374652786E-3</v>
      </c>
      <c r="T46" s="202">
        <v>3509</v>
      </c>
      <c r="U46" s="218">
        <v>83768.883683360255</v>
      </c>
      <c r="V46" s="4">
        <v>23590.223509817028</v>
      </c>
      <c r="W46" s="45"/>
      <c r="X46" s="146"/>
      <c r="Y46" s="45"/>
      <c r="Z46" s="45"/>
      <c r="AA46" s="4"/>
    </row>
    <row r="47" spans="2:27">
      <c r="B47" s="3">
        <v>1554</v>
      </c>
      <c r="C47" t="s">
        <v>69</v>
      </c>
      <c r="D47" s="208">
        <v>130538</v>
      </c>
      <c r="E47" s="37">
        <f t="shared" si="3"/>
        <v>22553.21354526607</v>
      </c>
      <c r="F47" s="178">
        <f t="shared" si="4"/>
        <v>0.91132715338231851</v>
      </c>
      <c r="G47" s="38">
        <f t="shared" si="17"/>
        <v>1316.6672174835671</v>
      </c>
      <c r="H47" s="38">
        <f t="shared" si="18"/>
        <v>7620.869854794887</v>
      </c>
      <c r="I47" s="38">
        <f t="shared" si="19"/>
        <v>0</v>
      </c>
      <c r="J47" s="39">
        <f t="shared" si="20"/>
        <v>0</v>
      </c>
      <c r="K47" s="38">
        <f t="shared" si="21"/>
        <v>-278.79266708863389</v>
      </c>
      <c r="L47" s="39">
        <f t="shared" si="22"/>
        <v>-1613.651957109013</v>
      </c>
      <c r="M47" s="35">
        <f t="shared" si="23"/>
        <v>6007.217897685874</v>
      </c>
      <c r="N47" s="35">
        <f t="shared" si="24"/>
        <v>136545.21789768588</v>
      </c>
      <c r="O47" s="35">
        <f t="shared" si="25"/>
        <v>23591.088095661005</v>
      </c>
      <c r="P47" s="36">
        <f t="shared" si="14"/>
        <v>0.95326544557650961</v>
      </c>
      <c r="Q47" s="204">
        <v>1899.6123435632226</v>
      </c>
      <c r="R47" s="199">
        <f t="shared" si="15"/>
        <v>2.025854657433605E-2</v>
      </c>
      <c r="S47" s="200">
        <f t="shared" si="16"/>
        <v>3.1011098637403523E-2</v>
      </c>
      <c r="T47" s="202">
        <v>5788</v>
      </c>
      <c r="U47" s="218">
        <v>127946</v>
      </c>
      <c r="V47" s="4">
        <v>21874.850401778083</v>
      </c>
      <c r="W47" s="44"/>
      <c r="X47" s="145"/>
      <c r="Y47" s="44"/>
      <c r="Z47" s="45"/>
      <c r="AA47" s="4"/>
    </row>
    <row r="48" spans="2:27">
      <c r="B48" s="3">
        <v>1557</v>
      </c>
      <c r="C48" t="s">
        <v>70</v>
      </c>
      <c r="D48" s="208">
        <v>50549</v>
      </c>
      <c r="E48" s="37">
        <f t="shared" si="3"/>
        <v>19227.462913655385</v>
      </c>
      <c r="F48" s="178">
        <f t="shared" si="4"/>
        <v>0.77694067892793239</v>
      </c>
      <c r="G48" s="38">
        <f t="shared" si="17"/>
        <v>3312.117596449978</v>
      </c>
      <c r="H48" s="38">
        <f t="shared" si="18"/>
        <v>8707.5571610669922</v>
      </c>
      <c r="I48" s="38">
        <f t="shared" si="19"/>
        <v>1065.9005361583006</v>
      </c>
      <c r="J48" s="39">
        <f t="shared" si="20"/>
        <v>2802.2525095601723</v>
      </c>
      <c r="K48" s="38">
        <f t="shared" si="21"/>
        <v>787.10786906966678</v>
      </c>
      <c r="L48" s="39">
        <f t="shared" si="22"/>
        <v>2069.3065877841541</v>
      </c>
      <c r="M48" s="35">
        <f t="shared" si="23"/>
        <v>10776.863748851147</v>
      </c>
      <c r="N48" s="35">
        <f t="shared" si="24"/>
        <v>61325.863748851145</v>
      </c>
      <c r="O48" s="35">
        <f t="shared" si="25"/>
        <v>23326.68837917503</v>
      </c>
      <c r="P48" s="36">
        <f t="shared" si="14"/>
        <v>0.94258161816997876</v>
      </c>
      <c r="Q48" s="204">
        <v>2264.354527459278</v>
      </c>
      <c r="R48" s="199">
        <f t="shared" si="15"/>
        <v>-1.6345910603436532E-2</v>
      </c>
      <c r="S48" s="200">
        <f t="shared" si="16"/>
        <v>-1.185604789032922E-2</v>
      </c>
      <c r="T48" s="202">
        <v>2629</v>
      </c>
      <c r="U48" s="218">
        <v>51389</v>
      </c>
      <c r="V48" s="4">
        <v>19458.159787959106</v>
      </c>
      <c r="W48" s="44"/>
      <c r="X48" s="145"/>
      <c r="Y48" s="44"/>
      <c r="Z48" s="45"/>
      <c r="AA48" s="4"/>
    </row>
    <row r="49" spans="2:27">
      <c r="B49" s="3">
        <v>1560</v>
      </c>
      <c r="C49" t="s">
        <v>71</v>
      </c>
      <c r="D49" s="208">
        <v>58612</v>
      </c>
      <c r="E49" s="37">
        <f t="shared" si="3"/>
        <v>19375.867768595039</v>
      </c>
      <c r="F49" s="178">
        <f t="shared" si="4"/>
        <v>0.78293740191061612</v>
      </c>
      <c r="G49" s="38">
        <f t="shared" si="17"/>
        <v>3223.0746834861857</v>
      </c>
      <c r="H49" s="38">
        <f t="shared" si="18"/>
        <v>9749.8009175457119</v>
      </c>
      <c r="I49" s="38">
        <f t="shared" si="19"/>
        <v>1013.9588369294219</v>
      </c>
      <c r="J49" s="39">
        <f t="shared" si="20"/>
        <v>3067.2254817115013</v>
      </c>
      <c r="K49" s="38">
        <f t="shared" si="21"/>
        <v>735.16616984078792</v>
      </c>
      <c r="L49" s="39">
        <f t="shared" si="22"/>
        <v>2223.8776637683836</v>
      </c>
      <c r="M49" s="35">
        <f t="shared" si="23"/>
        <v>11973.678581314096</v>
      </c>
      <c r="N49" s="35">
        <f t="shared" si="24"/>
        <v>70585.678581314103</v>
      </c>
      <c r="O49" s="35">
        <f t="shared" si="25"/>
        <v>23334.108621922016</v>
      </c>
      <c r="P49" s="36">
        <f t="shared" si="14"/>
        <v>0.94288145431911308</v>
      </c>
      <c r="Q49" s="204">
        <v>2248.0380546079687</v>
      </c>
      <c r="R49" s="199">
        <f t="shared" si="15"/>
        <v>1.3049414936827005E-2</v>
      </c>
      <c r="S49" s="200">
        <f t="shared" si="16"/>
        <v>1.9747262308310028E-2</v>
      </c>
      <c r="T49" s="202">
        <v>3025</v>
      </c>
      <c r="U49" s="218">
        <v>57857</v>
      </c>
      <c r="V49" s="4">
        <v>19000.656814449918</v>
      </c>
      <c r="W49" s="44"/>
      <c r="X49" s="145"/>
      <c r="Y49" s="44"/>
      <c r="Z49" s="45"/>
      <c r="AA49" s="4"/>
    </row>
    <row r="50" spans="2:27">
      <c r="B50" s="3">
        <v>1563</v>
      </c>
      <c r="C50" t="s">
        <v>72</v>
      </c>
      <c r="D50" s="208">
        <v>163708</v>
      </c>
      <c r="E50" s="37">
        <f t="shared" si="3"/>
        <v>23267.197271176807</v>
      </c>
      <c r="F50" s="178">
        <f t="shared" si="4"/>
        <v>0.94017770965402592</v>
      </c>
      <c r="G50" s="38">
        <f t="shared" si="17"/>
        <v>888.2769819371249</v>
      </c>
      <c r="H50" s="38">
        <f t="shared" si="18"/>
        <v>6249.9168449096114</v>
      </c>
      <c r="I50" s="38">
        <f t="shared" si="19"/>
        <v>0</v>
      </c>
      <c r="J50" s="39">
        <f t="shared" si="20"/>
        <v>0</v>
      </c>
      <c r="K50" s="38">
        <f t="shared" si="21"/>
        <v>-278.79266708863389</v>
      </c>
      <c r="L50" s="39">
        <f t="shared" si="22"/>
        <v>-1961.585205635628</v>
      </c>
      <c r="M50" s="35">
        <f t="shared" si="23"/>
        <v>4288.3316392739835</v>
      </c>
      <c r="N50" s="35">
        <f t="shared" si="24"/>
        <v>167996.33163927399</v>
      </c>
      <c r="O50" s="35">
        <f t="shared" si="25"/>
        <v>23876.681586025297</v>
      </c>
      <c r="P50" s="36">
        <f t="shared" si="14"/>
        <v>0.96480566808519252</v>
      </c>
      <c r="Q50" s="204">
        <v>2051.4473478422242</v>
      </c>
      <c r="R50" s="199">
        <f t="shared" si="15"/>
        <v>-2.1464563446284796E-2</v>
      </c>
      <c r="S50" s="200">
        <f t="shared" si="16"/>
        <v>-1.1729276271929929E-2</v>
      </c>
      <c r="T50" s="202">
        <v>7036</v>
      </c>
      <c r="U50" s="218">
        <v>167299</v>
      </c>
      <c r="V50" s="4">
        <v>23543.343653250773</v>
      </c>
      <c r="W50" s="44"/>
      <c r="X50" s="145"/>
      <c r="Y50" s="44"/>
      <c r="Z50" s="45"/>
      <c r="AA50" s="4"/>
    </row>
    <row r="51" spans="2:27">
      <c r="B51" s="3">
        <v>1566</v>
      </c>
      <c r="C51" t="s">
        <v>73</v>
      </c>
      <c r="D51" s="208">
        <v>113732</v>
      </c>
      <c r="E51" s="37">
        <f t="shared" si="3"/>
        <v>19211.486486486487</v>
      </c>
      <c r="F51" s="178">
        <f t="shared" si="4"/>
        <v>0.77629510565457915</v>
      </c>
      <c r="G51" s="38">
        <f t="shared" si="17"/>
        <v>3321.7034527513169</v>
      </c>
      <c r="H51" s="38">
        <f t="shared" si="18"/>
        <v>19664.484440287793</v>
      </c>
      <c r="I51" s="38">
        <f t="shared" si="19"/>
        <v>1071.492285667415</v>
      </c>
      <c r="J51" s="39">
        <f t="shared" si="20"/>
        <v>6343.2343311510967</v>
      </c>
      <c r="K51" s="38">
        <f t="shared" si="21"/>
        <v>792.69961857878116</v>
      </c>
      <c r="L51" s="39">
        <f t="shared" si="22"/>
        <v>4692.781741986385</v>
      </c>
      <c r="M51" s="35">
        <f t="shared" si="23"/>
        <v>24357.266182274179</v>
      </c>
      <c r="N51" s="35">
        <f t="shared" si="24"/>
        <v>138089.26618227418</v>
      </c>
      <c r="O51" s="35">
        <f t="shared" si="25"/>
        <v>23325.889557816583</v>
      </c>
      <c r="P51" s="36">
        <f t="shared" si="14"/>
        <v>0.94254933950631103</v>
      </c>
      <c r="Q51" s="204">
        <v>6742.5305068691341</v>
      </c>
      <c r="R51" s="199">
        <f t="shared" si="15"/>
        <v>-6.7709357990687918E-2</v>
      </c>
      <c r="S51" s="200">
        <f t="shared" si="16"/>
        <v>-6.6449505771756442E-2</v>
      </c>
      <c r="T51" s="202">
        <v>5920</v>
      </c>
      <c r="U51" s="218">
        <v>121992</v>
      </c>
      <c r="V51" s="4">
        <v>20578.947368421053</v>
      </c>
      <c r="W51" s="44"/>
      <c r="X51" s="145"/>
      <c r="Y51" s="44"/>
      <c r="Z51" s="45"/>
      <c r="AA51" s="4"/>
    </row>
    <row r="52" spans="2:27">
      <c r="B52" s="3">
        <v>1573</v>
      </c>
      <c r="C52" t="s">
        <v>74</v>
      </c>
      <c r="D52" s="208">
        <v>44763</v>
      </c>
      <c r="E52" s="37">
        <f t="shared" si="3"/>
        <v>20820</v>
      </c>
      <c r="F52" s="178">
        <f t="shared" si="4"/>
        <v>0.84129169864586717</v>
      </c>
      <c r="G52" s="38">
        <f t="shared" si="17"/>
        <v>2356.595344643209</v>
      </c>
      <c r="H52" s="38">
        <f t="shared" si="18"/>
        <v>5066.6799909828997</v>
      </c>
      <c r="I52" s="38">
        <f t="shared" si="19"/>
        <v>508.51255593768542</v>
      </c>
      <c r="J52" s="39">
        <f t="shared" si="20"/>
        <v>1093.3019952660236</v>
      </c>
      <c r="K52" s="38">
        <f t="shared" si="21"/>
        <v>229.71988884905153</v>
      </c>
      <c r="L52" s="39">
        <f t="shared" si="22"/>
        <v>493.8977610254608</v>
      </c>
      <c r="M52" s="35">
        <f t="shared" si="23"/>
        <v>5560.5777520083602</v>
      </c>
      <c r="N52" s="35">
        <f t="shared" si="24"/>
        <v>50323.577752008357</v>
      </c>
      <c r="O52" s="35">
        <f t="shared" si="25"/>
        <v>23406.315233492256</v>
      </c>
      <c r="P52" s="36">
        <f t="shared" si="14"/>
        <v>0.94579916915587536</v>
      </c>
      <c r="Q52" s="204">
        <v>1475.7080388122749</v>
      </c>
      <c r="R52" s="199">
        <f t="shared" si="15"/>
        <v>3.0474824657718423E-3</v>
      </c>
      <c r="S52" s="200">
        <f t="shared" si="16"/>
        <v>-4.4170569386245409E-3</v>
      </c>
      <c r="T52" s="202">
        <v>2150</v>
      </c>
      <c r="U52" s="218">
        <v>44627</v>
      </c>
      <c r="V52" s="4">
        <v>20912.371134020617</v>
      </c>
      <c r="W52" s="44"/>
      <c r="X52" s="145"/>
      <c r="Y52" s="44"/>
      <c r="Z52" s="45"/>
      <c r="AA52" s="4"/>
    </row>
    <row r="53" spans="2:27">
      <c r="B53" s="3">
        <v>1576</v>
      </c>
      <c r="C53" t="s">
        <v>75</v>
      </c>
      <c r="D53" s="208">
        <v>74384</v>
      </c>
      <c r="E53" s="37">
        <f t="shared" si="3"/>
        <v>21210.151126318793</v>
      </c>
      <c r="F53" s="178">
        <f t="shared" si="4"/>
        <v>0.85705687173853451</v>
      </c>
      <c r="G53" s="38">
        <f t="shared" si="17"/>
        <v>2122.5046688519328</v>
      </c>
      <c r="H53" s="38">
        <f t="shared" si="18"/>
        <v>7443.6238736637279</v>
      </c>
      <c r="I53" s="38">
        <f t="shared" si="19"/>
        <v>371.95966172610787</v>
      </c>
      <c r="J53" s="39">
        <f t="shared" si="20"/>
        <v>1304.4625336734603</v>
      </c>
      <c r="K53" s="38">
        <f t="shared" si="21"/>
        <v>93.166994637473977</v>
      </c>
      <c r="L53" s="39">
        <f t="shared" si="22"/>
        <v>326.73665019362124</v>
      </c>
      <c r="M53" s="35">
        <f t="shared" si="23"/>
        <v>7770.3605238573491</v>
      </c>
      <c r="N53" s="35">
        <f t="shared" si="24"/>
        <v>82154.360523857351</v>
      </c>
      <c r="O53" s="35">
        <f t="shared" si="25"/>
        <v>23425.822789808197</v>
      </c>
      <c r="P53" s="36">
        <f t="shared" si="14"/>
        <v>0.94658742781050875</v>
      </c>
      <c r="Q53" s="204">
        <v>1954.1079033091164</v>
      </c>
      <c r="R53" s="199">
        <f t="shared" si="15"/>
        <v>6.6038757172242066E-3</v>
      </c>
      <c r="S53" s="200">
        <f t="shared" si="16"/>
        <v>1.9807120166323841E-2</v>
      </c>
      <c r="T53" s="202">
        <v>3507</v>
      </c>
      <c r="U53" s="218">
        <v>73896</v>
      </c>
      <c r="V53" s="4">
        <v>20798.19870531945</v>
      </c>
      <c r="W53" s="44"/>
      <c r="X53" s="145"/>
      <c r="Y53" s="44"/>
      <c r="Z53" s="45"/>
      <c r="AA53" s="4"/>
    </row>
    <row r="54" spans="2:27">
      <c r="B54" s="143">
        <v>1577</v>
      </c>
      <c r="C54" s="34" t="s">
        <v>76</v>
      </c>
      <c r="D54" s="208">
        <v>201827</v>
      </c>
      <c r="E54" s="37">
        <f t="shared" si="3"/>
        <v>19271.173493745824</v>
      </c>
      <c r="F54" s="178">
        <f t="shared" si="4"/>
        <v>0.77870693004095259</v>
      </c>
      <c r="G54" s="38">
        <f t="shared" si="17"/>
        <v>3285.8912483957142</v>
      </c>
      <c r="H54" s="38">
        <f t="shared" si="18"/>
        <v>34413.139044448319</v>
      </c>
      <c r="I54" s="38">
        <f t="shared" si="19"/>
        <v>1050.6018331266471</v>
      </c>
      <c r="J54" s="39">
        <f t="shared" si="20"/>
        <v>11002.952998335375</v>
      </c>
      <c r="K54" s="38">
        <f t="shared" si="21"/>
        <v>771.80916603801325</v>
      </c>
      <c r="L54" s="39">
        <f t="shared" si="22"/>
        <v>8083.1573959161124</v>
      </c>
      <c r="M54" s="35">
        <f t="shared" si="23"/>
        <v>42496.296440364429</v>
      </c>
      <c r="N54" s="35">
        <f t="shared" si="24"/>
        <v>244323.29644036444</v>
      </c>
      <c r="O54" s="35">
        <f t="shared" si="25"/>
        <v>23328.873908179554</v>
      </c>
      <c r="P54" s="36">
        <f t="shared" si="14"/>
        <v>0.94266993072562988</v>
      </c>
      <c r="Q54" s="204">
        <v>8830.9499490608796</v>
      </c>
      <c r="R54" s="199">
        <f t="shared" si="15"/>
        <v>-1.8366922175514659E-2</v>
      </c>
      <c r="S54" s="200">
        <f t="shared" si="16"/>
        <v>-2.0147789976399304E-2</v>
      </c>
      <c r="T54" s="202">
        <v>10473</v>
      </c>
      <c r="U54" s="218">
        <v>205603.2998065764</v>
      </c>
      <c r="V54" s="4">
        <v>19667.42871690993</v>
      </c>
      <c r="W54" s="45"/>
      <c r="X54" s="146"/>
      <c r="Y54" s="45"/>
      <c r="Z54" s="45"/>
      <c r="AA54" s="45"/>
    </row>
    <row r="55" spans="2:27">
      <c r="B55" s="3">
        <v>1578</v>
      </c>
      <c r="C55" t="s">
        <v>77</v>
      </c>
      <c r="D55" s="208">
        <v>55809</v>
      </c>
      <c r="E55" s="37">
        <f t="shared" si="3"/>
        <v>21894.468418987839</v>
      </c>
      <c r="F55" s="178">
        <f t="shared" si="4"/>
        <v>0.88470867085295735</v>
      </c>
      <c r="G55" s="38">
        <f t="shared" si="17"/>
        <v>1711.9142932505056</v>
      </c>
      <c r="H55" s="38">
        <f t="shared" si="18"/>
        <v>4363.6695334955384</v>
      </c>
      <c r="I55" s="38">
        <f t="shared" si="19"/>
        <v>132.44860929194184</v>
      </c>
      <c r="J55" s="39">
        <f t="shared" si="20"/>
        <v>337.61150508515971</v>
      </c>
      <c r="K55" s="38">
        <f t="shared" si="21"/>
        <v>-146.34405779669206</v>
      </c>
      <c r="L55" s="39">
        <f t="shared" si="22"/>
        <v>-373.031003323768</v>
      </c>
      <c r="M55" s="35">
        <f t="shared" si="23"/>
        <v>3990.6385301717705</v>
      </c>
      <c r="N55" s="35">
        <f t="shared" si="24"/>
        <v>59799.638530171767</v>
      </c>
      <c r="O55" s="35">
        <f t="shared" si="25"/>
        <v>23460.038654441651</v>
      </c>
      <c r="P55" s="36">
        <f t="shared" si="14"/>
        <v>0.94797001776622991</v>
      </c>
      <c r="Q55" s="204">
        <v>2323.4205002031022</v>
      </c>
      <c r="R55" s="199">
        <f t="shared" si="15"/>
        <v>-2.123816204840407E-2</v>
      </c>
      <c r="S55" s="199">
        <f t="shared" si="16"/>
        <v>-4.7270757275257244E-3</v>
      </c>
      <c r="T55" s="202">
        <v>2549</v>
      </c>
      <c r="U55" s="218">
        <v>57020</v>
      </c>
      <c r="V55" s="4">
        <v>21998.456790123455</v>
      </c>
      <c r="W55" s="44"/>
      <c r="X55" s="42"/>
      <c r="Y55" s="44"/>
      <c r="Z55" s="45"/>
      <c r="AA55" s="45"/>
    </row>
    <row r="56" spans="2:27">
      <c r="B56" s="3">
        <v>1579</v>
      </c>
      <c r="C56" t="s">
        <v>78</v>
      </c>
      <c r="D56" s="208">
        <v>268516</v>
      </c>
      <c r="E56" s="37">
        <f t="shared" si="3"/>
        <v>20221.100986520072</v>
      </c>
      <c r="F56" s="178">
        <f t="shared" si="4"/>
        <v>0.81709146961763168</v>
      </c>
      <c r="G56" s="38">
        <f t="shared" si="17"/>
        <v>2715.9347527311656</v>
      </c>
      <c r="H56" s="38">
        <f t="shared" si="18"/>
        <v>36064.897581517143</v>
      </c>
      <c r="I56" s="38">
        <f t="shared" si="19"/>
        <v>718.12721065566018</v>
      </c>
      <c r="J56" s="39">
        <f t="shared" si="20"/>
        <v>9536.0112302965117</v>
      </c>
      <c r="K56" s="38">
        <f t="shared" si="21"/>
        <v>439.33454356702629</v>
      </c>
      <c r="L56" s="39">
        <f t="shared" si="22"/>
        <v>5833.9234040265419</v>
      </c>
      <c r="M56" s="35">
        <f t="shared" si="23"/>
        <v>41898.820985543687</v>
      </c>
      <c r="N56" s="35">
        <f t="shared" si="24"/>
        <v>310414.82098554366</v>
      </c>
      <c r="O56" s="35">
        <f t="shared" si="25"/>
        <v>23376.370282818258</v>
      </c>
      <c r="P56" s="36">
        <f t="shared" si="14"/>
        <v>0.9445891577044635</v>
      </c>
      <c r="Q56" s="204">
        <v>9115.7827197153892</v>
      </c>
      <c r="R56" s="199">
        <f t="shared" si="15"/>
        <v>-1.8237393237393238E-2</v>
      </c>
      <c r="S56" s="199">
        <f t="shared" si="16"/>
        <v>-2.1638333060503234E-2</v>
      </c>
      <c r="T56" s="202">
        <v>13279</v>
      </c>
      <c r="U56" s="218">
        <v>273504</v>
      </c>
      <c r="V56" s="4">
        <v>20668.329177057356</v>
      </c>
      <c r="W56" s="44"/>
      <c r="Z56" s="45"/>
      <c r="AA56" s="45"/>
    </row>
    <row r="57" spans="2:27" ht="30.95" customHeight="1">
      <c r="B57" s="3">
        <v>1804</v>
      </c>
      <c r="C57" t="s">
        <v>79</v>
      </c>
      <c r="D57" s="208">
        <v>1265451</v>
      </c>
      <c r="E57" s="37">
        <f t="shared" si="3"/>
        <v>24169.662127318217</v>
      </c>
      <c r="F57" s="178">
        <f t="shared" si="4"/>
        <v>0.97664438553257571</v>
      </c>
      <c r="G57" s="38">
        <f t="shared" si="17"/>
        <v>346.7980682522786</v>
      </c>
      <c r="H57" s="38">
        <f t="shared" si="18"/>
        <v>18157.306459484553</v>
      </c>
      <c r="I57" s="38">
        <f t="shared" si="19"/>
        <v>0</v>
      </c>
      <c r="J57" s="39">
        <f t="shared" si="20"/>
        <v>0</v>
      </c>
      <c r="K57" s="38">
        <f t="shared" si="21"/>
        <v>-278.79266708863389</v>
      </c>
      <c r="L57" s="39">
        <f t="shared" si="22"/>
        <v>-14596.747670759605</v>
      </c>
      <c r="M57" s="35">
        <f t="shared" si="23"/>
        <v>3560.5587887249476</v>
      </c>
      <c r="N57" s="35">
        <f t="shared" si="24"/>
        <v>1269011.5587887249</v>
      </c>
      <c r="O57" s="35">
        <f t="shared" si="25"/>
        <v>24237.667528481863</v>
      </c>
      <c r="P57" s="36">
        <f t="shared" si="14"/>
        <v>0.97939233843661244</v>
      </c>
      <c r="Q57" s="204">
        <v>-2855.3939751312755</v>
      </c>
      <c r="R57" s="199">
        <f t="shared" si="15"/>
        <v>6.756789009656647E-3</v>
      </c>
      <c r="S57" s="199">
        <f t="shared" si="16"/>
        <v>3.5363354352564485E-4</v>
      </c>
      <c r="T57" s="202">
        <v>52357</v>
      </c>
      <c r="U57" s="218">
        <v>1256958</v>
      </c>
      <c r="V57" s="4">
        <v>24161.117945563587</v>
      </c>
      <c r="W57" s="44"/>
      <c r="Z57" s="45"/>
      <c r="AA57" s="45"/>
    </row>
    <row r="58" spans="2:27">
      <c r="B58" s="206">
        <v>1806</v>
      </c>
      <c r="C58" s="207" t="s">
        <v>80</v>
      </c>
      <c r="D58" s="208">
        <v>481093</v>
      </c>
      <c r="E58" s="37">
        <f t="shared" si="3"/>
        <v>22023.025864042116</v>
      </c>
      <c r="F58" s="178">
        <f t="shared" si="4"/>
        <v>0.88990340242468091</v>
      </c>
      <c r="G58" s="38">
        <f t="shared" si="17"/>
        <v>1634.7798262179392</v>
      </c>
      <c r="H58" s="38">
        <f t="shared" si="18"/>
        <v>35711.765303730885</v>
      </c>
      <c r="I58" s="38">
        <f t="shared" si="19"/>
        <v>87.4535035229448</v>
      </c>
      <c r="J58" s="39">
        <f t="shared" si="20"/>
        <v>1910.4217844587292</v>
      </c>
      <c r="K58" s="38">
        <f t="shared" si="21"/>
        <v>-191.33916356568909</v>
      </c>
      <c r="L58" s="39">
        <f t="shared" si="22"/>
        <v>-4179.8040280924788</v>
      </c>
      <c r="M58" s="35">
        <f t="shared" si="23"/>
        <v>31531.961275638405</v>
      </c>
      <c r="N58" s="35">
        <f t="shared" si="24"/>
        <v>512624.96127563843</v>
      </c>
      <c r="O58" s="35">
        <f t="shared" si="25"/>
        <v>23466.466526694367</v>
      </c>
      <c r="P58" s="36">
        <f t="shared" si="14"/>
        <v>0.94822975434481627</v>
      </c>
      <c r="Q58" s="204">
        <v>9117.1667943506691</v>
      </c>
      <c r="R58" s="199">
        <f t="shared" si="15"/>
        <v>9.0946699880602756E-3</v>
      </c>
      <c r="S58" s="199">
        <f t="shared" si="16"/>
        <v>1.5792711972416811E-2</v>
      </c>
      <c r="T58" s="202">
        <v>21845</v>
      </c>
      <c r="U58" s="218">
        <v>476757.05194805196</v>
      </c>
      <c r="V58" s="4">
        <v>21680.629920329786</v>
      </c>
      <c r="W58" s="44"/>
      <c r="Z58" s="45"/>
      <c r="AA58" s="45"/>
    </row>
    <row r="59" spans="2:27">
      <c r="B59" s="3">
        <v>1811</v>
      </c>
      <c r="C59" t="s">
        <v>81</v>
      </c>
      <c r="D59" s="208">
        <v>31165</v>
      </c>
      <c r="E59" s="37">
        <f t="shared" si="3"/>
        <v>21854.83870967742</v>
      </c>
      <c r="F59" s="178">
        <f t="shared" si="4"/>
        <v>0.88310731900557005</v>
      </c>
      <c r="G59" s="38">
        <f t="shared" si="17"/>
        <v>1735.6921188367567</v>
      </c>
      <c r="H59" s="38">
        <f t="shared" si="18"/>
        <v>2475.096961461215</v>
      </c>
      <c r="I59" s="38">
        <f t="shared" si="19"/>
        <v>146.31900755058831</v>
      </c>
      <c r="J59" s="39">
        <f t="shared" si="20"/>
        <v>208.65090476713894</v>
      </c>
      <c r="K59" s="38">
        <f t="shared" si="21"/>
        <v>-132.47365953804558</v>
      </c>
      <c r="L59" s="39">
        <f t="shared" si="22"/>
        <v>-188.90743850125298</v>
      </c>
      <c r="M59" s="35">
        <f t="shared" si="23"/>
        <v>2286.1895229599618</v>
      </c>
      <c r="N59" s="35">
        <f t="shared" si="24"/>
        <v>33451.189522959961</v>
      </c>
      <c r="O59" s="35">
        <f t="shared" si="25"/>
        <v>23458.057168976131</v>
      </c>
      <c r="P59" s="36">
        <f t="shared" si="14"/>
        <v>0.94788995017386068</v>
      </c>
      <c r="Q59" s="204">
        <v>1383.2659016436339</v>
      </c>
      <c r="R59" s="199">
        <f t="shared" si="15"/>
        <v>-1.2359372524164159E-2</v>
      </c>
      <c r="S59" s="199">
        <f t="shared" si="16"/>
        <v>4.2629101262005257E-3</v>
      </c>
      <c r="T59" s="202">
        <v>1426</v>
      </c>
      <c r="U59" s="218">
        <v>31555</v>
      </c>
      <c r="V59" s="4">
        <v>21762.068965517243</v>
      </c>
      <c r="W59" s="44"/>
      <c r="Z59" s="4"/>
      <c r="AA59" s="4"/>
    </row>
    <row r="60" spans="2:27">
      <c r="B60" s="3">
        <v>1812</v>
      </c>
      <c r="C60" t="s">
        <v>82</v>
      </c>
      <c r="D60" s="208">
        <v>34861</v>
      </c>
      <c r="E60" s="37">
        <f t="shared" si="3"/>
        <v>17651.139240506327</v>
      </c>
      <c r="F60" s="178">
        <f t="shared" si="4"/>
        <v>0.71324480858214645</v>
      </c>
      <c r="G60" s="38">
        <f t="shared" si="17"/>
        <v>4257.9118003394124</v>
      </c>
      <c r="H60" s="38">
        <f t="shared" si="18"/>
        <v>8409.3758056703391</v>
      </c>
      <c r="I60" s="38">
        <f t="shared" si="19"/>
        <v>1617.613821760471</v>
      </c>
      <c r="J60" s="39">
        <f t="shared" si="20"/>
        <v>3194.7872979769299</v>
      </c>
      <c r="K60" s="38">
        <f t="shared" si="21"/>
        <v>1338.8211546718371</v>
      </c>
      <c r="L60" s="39">
        <f t="shared" si="22"/>
        <v>2644.1717804768782</v>
      </c>
      <c r="M60" s="35">
        <f t="shared" si="23"/>
        <v>11053.547586147217</v>
      </c>
      <c r="N60" s="35">
        <f t="shared" si="24"/>
        <v>45914.547586147215</v>
      </c>
      <c r="O60" s="35">
        <f t="shared" si="25"/>
        <v>23247.872195517575</v>
      </c>
      <c r="P60" s="36">
        <f t="shared" si="14"/>
        <v>0.93939682465268937</v>
      </c>
      <c r="Q60" s="204">
        <v>1916.5120356531352</v>
      </c>
      <c r="R60" s="199">
        <f t="shared" si="15"/>
        <v>-8.1372521125558372E-3</v>
      </c>
      <c r="S60" s="199">
        <f t="shared" si="16"/>
        <v>1.1448898352056843E-2</v>
      </c>
      <c r="T60" s="202">
        <v>1975</v>
      </c>
      <c r="U60" s="218">
        <v>35147</v>
      </c>
      <c r="V60" s="4">
        <v>17451.340615690169</v>
      </c>
      <c r="W60" s="44"/>
      <c r="Z60" s="4"/>
      <c r="AA60" s="4"/>
    </row>
    <row r="61" spans="2:27">
      <c r="B61" s="3">
        <v>1813</v>
      </c>
      <c r="C61" t="s">
        <v>83</v>
      </c>
      <c r="D61" s="208">
        <v>155444</v>
      </c>
      <c r="E61" s="37">
        <f t="shared" si="3"/>
        <v>19634.204875584186</v>
      </c>
      <c r="F61" s="178">
        <f t="shared" si="4"/>
        <v>0.79337625222580144</v>
      </c>
      <c r="G61" s="38">
        <f t="shared" si="17"/>
        <v>3068.0724192926973</v>
      </c>
      <c r="H61" s="38">
        <f t="shared" si="18"/>
        <v>24289.929343540283</v>
      </c>
      <c r="I61" s="38">
        <f t="shared" si="19"/>
        <v>923.54084948322031</v>
      </c>
      <c r="J61" s="39">
        <f t="shared" si="20"/>
        <v>7311.672905358655</v>
      </c>
      <c r="K61" s="38">
        <f t="shared" si="21"/>
        <v>644.74818239458637</v>
      </c>
      <c r="L61" s="39">
        <f t="shared" si="22"/>
        <v>5104.4713600179402</v>
      </c>
      <c r="M61" s="35">
        <f t="shared" si="23"/>
        <v>29394.400703558225</v>
      </c>
      <c r="N61" s="35">
        <f t="shared" si="24"/>
        <v>184838.40070355823</v>
      </c>
      <c r="O61" s="35">
        <f t="shared" si="25"/>
        <v>23347.025477271469</v>
      </c>
      <c r="P61" s="36">
        <f t="shared" si="14"/>
        <v>0.94340339683487218</v>
      </c>
      <c r="Q61" s="204">
        <v>5241.1971829194044</v>
      </c>
      <c r="R61" s="199">
        <f t="shared" si="15"/>
        <v>-8.4456011430904272E-3</v>
      </c>
      <c r="S61" s="199">
        <f t="shared" si="16"/>
        <v>-8.5708448463689794E-3</v>
      </c>
      <c r="T61" s="202">
        <v>7917</v>
      </c>
      <c r="U61" s="218">
        <v>156768</v>
      </c>
      <c r="V61" s="4">
        <v>19803.941384537644</v>
      </c>
      <c r="W61" s="44"/>
      <c r="Z61" s="4"/>
      <c r="AA61" s="4"/>
    </row>
    <row r="62" spans="2:27">
      <c r="B62" s="3">
        <v>1815</v>
      </c>
      <c r="C62" t="s">
        <v>84</v>
      </c>
      <c r="D62" s="208">
        <v>20736</v>
      </c>
      <c r="E62" s="37">
        <f t="shared" si="3"/>
        <v>17280</v>
      </c>
      <c r="F62" s="178">
        <f t="shared" si="4"/>
        <v>0.69824786515852943</v>
      </c>
      <c r="G62" s="38">
        <f t="shared" si="17"/>
        <v>4480.5953446432086</v>
      </c>
      <c r="H62" s="38">
        <f t="shared" si="18"/>
        <v>5376.7144135718499</v>
      </c>
      <c r="I62" s="38">
        <f t="shared" si="19"/>
        <v>1747.5125559376854</v>
      </c>
      <c r="J62" s="39">
        <f t="shared" si="20"/>
        <v>2097.0150671252222</v>
      </c>
      <c r="K62" s="38">
        <f t="shared" si="21"/>
        <v>1468.7198888490516</v>
      </c>
      <c r="L62" s="39">
        <f t="shared" si="22"/>
        <v>1762.4638666188619</v>
      </c>
      <c r="M62" s="35">
        <f t="shared" si="23"/>
        <v>7139.178280190712</v>
      </c>
      <c r="N62" s="35">
        <f t="shared" si="24"/>
        <v>27875.17828019071</v>
      </c>
      <c r="O62" s="35">
        <f t="shared" si="25"/>
        <v>23229.31523349226</v>
      </c>
      <c r="P62" s="36">
        <f t="shared" si="14"/>
        <v>0.9386469774815086</v>
      </c>
      <c r="Q62" s="204">
        <v>1090.8440216626614</v>
      </c>
      <c r="R62" s="199">
        <f t="shared" si="15"/>
        <v>-2.5151614874712049E-2</v>
      </c>
      <c r="S62" s="199">
        <f t="shared" si="16"/>
        <v>8.4434206196230702E-4</v>
      </c>
      <c r="T62" s="202">
        <v>1200</v>
      </c>
      <c r="U62" s="218">
        <v>21271</v>
      </c>
      <c r="V62" s="4">
        <v>17265.422077922078</v>
      </c>
      <c r="W62" s="44"/>
      <c r="Z62" s="4"/>
      <c r="AA62" s="4"/>
    </row>
    <row r="63" spans="2:27">
      <c r="B63" s="3">
        <v>1816</v>
      </c>
      <c r="C63" t="s">
        <v>85</v>
      </c>
      <c r="D63" s="208">
        <v>9132</v>
      </c>
      <c r="E63" s="37">
        <f t="shared" si="3"/>
        <v>19766.233766233767</v>
      </c>
      <c r="F63" s="178">
        <f t="shared" si="4"/>
        <v>0.79871125749404903</v>
      </c>
      <c r="G63" s="38">
        <f t="shared" si="17"/>
        <v>2988.8550849029489</v>
      </c>
      <c r="H63" s="38">
        <f t="shared" si="18"/>
        <v>1380.8510492251626</v>
      </c>
      <c r="I63" s="38">
        <f t="shared" si="19"/>
        <v>877.33073775586706</v>
      </c>
      <c r="J63" s="39">
        <f t="shared" si="20"/>
        <v>405.32680084321061</v>
      </c>
      <c r="K63" s="38">
        <f t="shared" si="21"/>
        <v>598.53807066723311</v>
      </c>
      <c r="L63" s="39">
        <f t="shared" si="22"/>
        <v>276.52458864826167</v>
      </c>
      <c r="M63" s="35">
        <f t="shared" si="23"/>
        <v>1657.3756378734242</v>
      </c>
      <c r="N63" s="35">
        <f t="shared" si="24"/>
        <v>10789.375637873425</v>
      </c>
      <c r="O63" s="35">
        <f t="shared" si="25"/>
        <v>23353.626921803952</v>
      </c>
      <c r="P63" s="36">
        <f t="shared" si="14"/>
        <v>0.94367014709828478</v>
      </c>
      <c r="Q63" s="204">
        <v>198.19744834012499</v>
      </c>
      <c r="R63" s="199">
        <f t="shared" si="15"/>
        <v>1.9879383515747154E-2</v>
      </c>
      <c r="S63" s="199">
        <f t="shared" si="16"/>
        <v>9.7142973176031142E-2</v>
      </c>
      <c r="T63" s="202">
        <v>462</v>
      </c>
      <c r="U63" s="218">
        <v>8954</v>
      </c>
      <c r="V63" s="4">
        <v>18016.09657947686</v>
      </c>
      <c r="W63" s="44"/>
      <c r="Z63" s="4"/>
      <c r="AA63" s="4"/>
    </row>
    <row r="64" spans="2:27">
      <c r="B64" s="3">
        <v>1818</v>
      </c>
      <c r="C64" t="s">
        <v>58</v>
      </c>
      <c r="D64" s="208">
        <v>38851</v>
      </c>
      <c r="E64" s="37">
        <f t="shared" si="3"/>
        <v>21863.252673044455</v>
      </c>
      <c r="F64" s="178">
        <f t="shared" si="4"/>
        <v>0.88344730928094928</v>
      </c>
      <c r="G64" s="38">
        <f t="shared" si="17"/>
        <v>1730.6437408165359</v>
      </c>
      <c r="H64" s="38">
        <f t="shared" si="18"/>
        <v>3075.3539274309842</v>
      </c>
      <c r="I64" s="38">
        <f t="shared" si="19"/>
        <v>143.37412037212616</v>
      </c>
      <c r="J64" s="39">
        <f t="shared" si="20"/>
        <v>254.77581190126818</v>
      </c>
      <c r="K64" s="38">
        <f t="shared" si="21"/>
        <v>-135.41854671650773</v>
      </c>
      <c r="L64" s="39">
        <f t="shared" si="22"/>
        <v>-240.63875751523423</v>
      </c>
      <c r="M64" s="35">
        <f t="shared" si="23"/>
        <v>2834.7151699157498</v>
      </c>
      <c r="N64" s="35">
        <f t="shared" si="24"/>
        <v>41685.715169915748</v>
      </c>
      <c r="O64" s="35">
        <f t="shared" si="25"/>
        <v>23458.477867144484</v>
      </c>
      <c r="P64" s="36">
        <f t="shared" si="14"/>
        <v>0.94790694968762967</v>
      </c>
      <c r="Q64" s="204">
        <v>232.72027207879682</v>
      </c>
      <c r="R64" s="199">
        <f t="shared" si="15"/>
        <v>-2.4905001540515559E-3</v>
      </c>
      <c r="S64" s="199">
        <f t="shared" si="16"/>
        <v>-8.0646610816656461E-4</v>
      </c>
      <c r="T64" s="202">
        <v>1777</v>
      </c>
      <c r="U64" s="218">
        <v>38948</v>
      </c>
      <c r="V64" s="4">
        <v>21880.898876404495</v>
      </c>
      <c r="W64" s="44"/>
      <c r="Z64" s="4"/>
      <c r="AA64" s="4"/>
    </row>
    <row r="65" spans="2:27">
      <c r="B65" s="3">
        <v>1820</v>
      </c>
      <c r="C65" t="s">
        <v>86</v>
      </c>
      <c r="D65" s="208">
        <v>150938</v>
      </c>
      <c r="E65" s="37">
        <f t="shared" si="3"/>
        <v>20268.295958103936</v>
      </c>
      <c r="F65" s="178">
        <f t="shared" si="4"/>
        <v>0.81899851754324793</v>
      </c>
      <c r="G65" s="38">
        <f t="shared" si="17"/>
        <v>2687.6177697808475</v>
      </c>
      <c r="H65" s="38">
        <f t="shared" si="18"/>
        <v>20014.689531557975</v>
      </c>
      <c r="I65" s="38">
        <f t="shared" si="19"/>
        <v>701.60897060130787</v>
      </c>
      <c r="J65" s="39">
        <f t="shared" si="20"/>
        <v>5224.8820040679393</v>
      </c>
      <c r="K65" s="38">
        <f t="shared" si="21"/>
        <v>422.81630351267398</v>
      </c>
      <c r="L65" s="39">
        <f t="shared" si="22"/>
        <v>3148.7130122588833</v>
      </c>
      <c r="M65" s="35">
        <f t="shared" si="23"/>
        <v>23163.402543816857</v>
      </c>
      <c r="N65" s="35">
        <f t="shared" si="24"/>
        <v>174101.40254381686</v>
      </c>
      <c r="O65" s="35">
        <f t="shared" si="25"/>
        <v>23378.730031397456</v>
      </c>
      <c r="P65" s="36">
        <f t="shared" si="14"/>
        <v>0.9446845101007445</v>
      </c>
      <c r="Q65" s="204">
        <v>4045.3207744348729</v>
      </c>
      <c r="R65" s="199">
        <f t="shared" si="15"/>
        <v>5.515954966358004E-3</v>
      </c>
      <c r="S65" s="199">
        <f t="shared" si="16"/>
        <v>1.1952203673352131E-3</v>
      </c>
      <c r="T65" s="202">
        <v>7447</v>
      </c>
      <c r="U65" s="218">
        <v>150110</v>
      </c>
      <c r="V65" s="4">
        <v>20244.099797707349</v>
      </c>
      <c r="W65" s="44"/>
      <c r="Z65" s="4"/>
      <c r="AA65" s="4"/>
    </row>
    <row r="66" spans="2:27">
      <c r="B66" s="3">
        <v>1822</v>
      </c>
      <c r="C66" t="s">
        <v>87</v>
      </c>
      <c r="D66" s="208">
        <v>37923</v>
      </c>
      <c r="E66" s="37">
        <f t="shared" si="3"/>
        <v>16531.386224934609</v>
      </c>
      <c r="F66" s="178">
        <f t="shared" si="4"/>
        <v>0.66799798261989074</v>
      </c>
      <c r="G66" s="38">
        <f t="shared" si="17"/>
        <v>4929.7636096824435</v>
      </c>
      <c r="H66" s="38">
        <f t="shared" si="18"/>
        <v>11308.877720611526</v>
      </c>
      <c r="I66" s="38">
        <f t="shared" si="19"/>
        <v>2009.527377210572</v>
      </c>
      <c r="J66" s="39">
        <f t="shared" si="20"/>
        <v>4609.855803321052</v>
      </c>
      <c r="K66" s="38">
        <f t="shared" si="21"/>
        <v>1730.7347101219382</v>
      </c>
      <c r="L66" s="39">
        <f t="shared" si="22"/>
        <v>3970.305425019726</v>
      </c>
      <c r="M66" s="35">
        <f t="shared" si="23"/>
        <v>15279.183145631252</v>
      </c>
      <c r="N66" s="35">
        <f t="shared" si="24"/>
        <v>53202.18314563125</v>
      </c>
      <c r="O66" s="35">
        <f t="shared" si="25"/>
        <v>23191.884544738994</v>
      </c>
      <c r="P66" s="36">
        <f t="shared" si="14"/>
        <v>0.93713448335457683</v>
      </c>
      <c r="Q66" s="204">
        <v>3033.1293214117959</v>
      </c>
      <c r="R66" s="199">
        <f t="shared" si="15"/>
        <v>-8.4712526472664525E-3</v>
      </c>
      <c r="S66" s="199">
        <f t="shared" si="16"/>
        <v>2.7666494587365747E-3</v>
      </c>
      <c r="T66" s="202">
        <v>2294</v>
      </c>
      <c r="U66" s="218">
        <v>38247</v>
      </c>
      <c r="V66" s="4">
        <v>16485.775862068964</v>
      </c>
      <c r="W66" s="44"/>
      <c r="Z66" s="4"/>
      <c r="AA66" s="4"/>
    </row>
    <row r="67" spans="2:27">
      <c r="B67" s="3">
        <v>1824</v>
      </c>
      <c r="C67" t="s">
        <v>88</v>
      </c>
      <c r="D67" s="208">
        <v>272012</v>
      </c>
      <c r="E67" s="37">
        <f t="shared" si="3"/>
        <v>20485.916553697843</v>
      </c>
      <c r="F67" s="178">
        <f t="shared" si="4"/>
        <v>0.82779210066176501</v>
      </c>
      <c r="G67" s="38">
        <f t="shared" si="17"/>
        <v>2557.045412424503</v>
      </c>
      <c r="H67" s="38">
        <f t="shared" si="18"/>
        <v>33952.448986172552</v>
      </c>
      <c r="I67" s="38">
        <f t="shared" si="19"/>
        <v>625.4417621434402</v>
      </c>
      <c r="J67" s="39">
        <f t="shared" si="20"/>
        <v>8304.6157177405985</v>
      </c>
      <c r="K67" s="38">
        <f t="shared" si="21"/>
        <v>346.64909505480631</v>
      </c>
      <c r="L67" s="39">
        <f t="shared" si="22"/>
        <v>4602.8066841377176</v>
      </c>
      <c r="M67" s="35">
        <f t="shared" si="23"/>
        <v>38555.255670310267</v>
      </c>
      <c r="N67" s="35">
        <f t="shared" si="24"/>
        <v>310567.25567031029</v>
      </c>
      <c r="O67" s="35">
        <f t="shared" si="25"/>
        <v>23389.611061177155</v>
      </c>
      <c r="P67" s="36">
        <f t="shared" si="14"/>
        <v>0.94512418925667052</v>
      </c>
      <c r="Q67" s="204">
        <v>8415.4915996974159</v>
      </c>
      <c r="R67" s="199">
        <f t="shared" si="15"/>
        <v>-9.0276512805566693E-3</v>
      </c>
      <c r="S67" s="199">
        <f t="shared" si="16"/>
        <v>3.0143017673578111E-4</v>
      </c>
      <c r="T67" s="202">
        <v>13278</v>
      </c>
      <c r="U67" s="218">
        <v>274490</v>
      </c>
      <c r="V67" s="4">
        <v>20479.743341043049</v>
      </c>
      <c r="W67" s="44"/>
      <c r="Z67" s="4"/>
      <c r="AA67" s="4"/>
    </row>
    <row r="68" spans="2:27">
      <c r="B68" s="3">
        <v>1825</v>
      </c>
      <c r="C68" t="s">
        <v>89</v>
      </c>
      <c r="D68" s="208">
        <v>27572</v>
      </c>
      <c r="E68" s="37">
        <f t="shared" si="3"/>
        <v>18604.588394062077</v>
      </c>
      <c r="F68" s="178">
        <f t="shared" si="4"/>
        <v>0.75177165094369214</v>
      </c>
      <c r="G68" s="38">
        <f t="shared" si="17"/>
        <v>3685.8423082059626</v>
      </c>
      <c r="H68" s="38">
        <f t="shared" si="18"/>
        <v>5462.4183007612364</v>
      </c>
      <c r="I68" s="38">
        <f t="shared" si="19"/>
        <v>1283.9066180159584</v>
      </c>
      <c r="J68" s="39">
        <f t="shared" si="20"/>
        <v>1902.7496078996505</v>
      </c>
      <c r="K68" s="38">
        <f t="shared" si="21"/>
        <v>1005.1139509273246</v>
      </c>
      <c r="L68" s="39">
        <f t="shared" si="22"/>
        <v>1489.5788752742949</v>
      </c>
      <c r="M68" s="35">
        <f t="shared" si="23"/>
        <v>6951.9971760355311</v>
      </c>
      <c r="N68" s="35">
        <f t="shared" si="24"/>
        <v>34523.997176035533</v>
      </c>
      <c r="O68" s="35">
        <f t="shared" si="25"/>
        <v>23295.544653195368</v>
      </c>
      <c r="P68" s="36">
        <f t="shared" si="14"/>
        <v>0.94132316677076688</v>
      </c>
      <c r="Q68" s="204">
        <v>1919.1398667533913</v>
      </c>
      <c r="R68" s="199">
        <f t="shared" si="15"/>
        <v>-1.8894779916734869E-2</v>
      </c>
      <c r="S68" s="199">
        <f t="shared" si="16"/>
        <v>-1.1612622412743029E-2</v>
      </c>
      <c r="T68" s="202">
        <v>1482</v>
      </c>
      <c r="U68" s="218">
        <v>28103</v>
      </c>
      <c r="V68" s="4">
        <v>18823.174815807099</v>
      </c>
      <c r="W68" s="44"/>
      <c r="Z68" s="4"/>
      <c r="AA68" s="4"/>
    </row>
    <row r="69" spans="2:27">
      <c r="B69" s="3">
        <v>1826</v>
      </c>
      <c r="C69" t="s">
        <v>90</v>
      </c>
      <c r="D69" s="208">
        <v>23434</v>
      </c>
      <c r="E69" s="37">
        <f t="shared" si="3"/>
        <v>18067.848882035465</v>
      </c>
      <c r="F69" s="178">
        <f t="shared" si="4"/>
        <v>0.73008315450741823</v>
      </c>
      <c r="G69" s="38">
        <f t="shared" si="17"/>
        <v>4007.8860154219296</v>
      </c>
      <c r="H69" s="38">
        <f t="shared" si="18"/>
        <v>5198.2281620022432</v>
      </c>
      <c r="I69" s="38">
        <f t="shared" si="19"/>
        <v>1471.7654472252725</v>
      </c>
      <c r="J69" s="39">
        <f t="shared" si="20"/>
        <v>1908.8797850511785</v>
      </c>
      <c r="K69" s="38">
        <f t="shared" si="21"/>
        <v>1192.9727801366387</v>
      </c>
      <c r="L69" s="39">
        <f t="shared" si="22"/>
        <v>1547.2856958372204</v>
      </c>
      <c r="M69" s="35">
        <f t="shared" si="23"/>
        <v>6745.5138578394635</v>
      </c>
      <c r="N69" s="35">
        <f t="shared" si="24"/>
        <v>30179.513857839462</v>
      </c>
      <c r="O69" s="35">
        <f t="shared" si="25"/>
        <v>23268.707677594033</v>
      </c>
      <c r="P69" s="36">
        <f t="shared" si="14"/>
        <v>0.94023874194895307</v>
      </c>
      <c r="Q69" s="204">
        <v>1983.2826634137282</v>
      </c>
      <c r="R69" s="199">
        <f t="shared" si="15"/>
        <v>-1.5378151260504201E-2</v>
      </c>
      <c r="S69" s="199">
        <f t="shared" si="16"/>
        <v>3.1689354230512383E-2</v>
      </c>
      <c r="T69" s="202">
        <v>1297</v>
      </c>
      <c r="U69" s="218">
        <v>23800</v>
      </c>
      <c r="V69" s="4">
        <v>17512.877115526124</v>
      </c>
      <c r="W69" s="44"/>
      <c r="Z69" s="4"/>
      <c r="AA69" s="4"/>
    </row>
    <row r="70" spans="2:27">
      <c r="B70" s="3">
        <v>1827</v>
      </c>
      <c r="C70" t="s">
        <v>91</v>
      </c>
      <c r="D70" s="208">
        <v>28564</v>
      </c>
      <c r="E70" s="37">
        <f t="shared" si="3"/>
        <v>20834.427425237052</v>
      </c>
      <c r="F70" s="178">
        <f t="shared" si="4"/>
        <v>0.84187468006204225</v>
      </c>
      <c r="G70" s="38">
        <f t="shared" si="17"/>
        <v>2347.9388895009774</v>
      </c>
      <c r="H70" s="38">
        <f t="shared" si="18"/>
        <v>3219.0242175058402</v>
      </c>
      <c r="I70" s="38">
        <f t="shared" si="19"/>
        <v>503.46295710471708</v>
      </c>
      <c r="J70" s="39">
        <f t="shared" si="20"/>
        <v>690.24771419056719</v>
      </c>
      <c r="K70" s="38">
        <f t="shared" si="21"/>
        <v>224.67029001608319</v>
      </c>
      <c r="L70" s="39">
        <f t="shared" si="22"/>
        <v>308.02296761205008</v>
      </c>
      <c r="M70" s="35">
        <f t="shared" si="23"/>
        <v>3527.0471851178904</v>
      </c>
      <c r="N70" s="35">
        <f t="shared" si="24"/>
        <v>32091.047185117892</v>
      </c>
      <c r="O70" s="35">
        <f t="shared" si="25"/>
        <v>23407.036604754114</v>
      </c>
      <c r="P70" s="36">
        <f t="shared" si="14"/>
        <v>0.94582831822668434</v>
      </c>
      <c r="Q70" s="204">
        <v>513.62554474959325</v>
      </c>
      <c r="R70" s="199">
        <f t="shared" si="15"/>
        <v>2.0945028236471513E-2</v>
      </c>
      <c r="S70" s="199">
        <f t="shared" si="16"/>
        <v>3.5838464096959829E-2</v>
      </c>
      <c r="T70" s="202">
        <v>1371</v>
      </c>
      <c r="U70" s="218">
        <v>27978</v>
      </c>
      <c r="V70" s="4">
        <v>20113.587347232206</v>
      </c>
      <c r="W70" s="44"/>
      <c r="Z70" s="4"/>
      <c r="AA70" s="4"/>
    </row>
    <row r="71" spans="2:27">
      <c r="B71" s="3">
        <v>1828</v>
      </c>
      <c r="C71" t="s">
        <v>92</v>
      </c>
      <c r="D71" s="208">
        <v>32362</v>
      </c>
      <c r="E71" s="37">
        <f t="shared" si="3"/>
        <v>18377.058489494604</v>
      </c>
      <c r="F71" s="178">
        <f t="shared" si="4"/>
        <v>0.74257765383003693</v>
      </c>
      <c r="G71" s="38">
        <f t="shared" si="17"/>
        <v>3822.3602509464463</v>
      </c>
      <c r="H71" s="38">
        <f t="shared" si="18"/>
        <v>6731.1764019166922</v>
      </c>
      <c r="I71" s="38">
        <f t="shared" si="19"/>
        <v>1363.5420846145739</v>
      </c>
      <c r="J71" s="39">
        <f t="shared" si="20"/>
        <v>2401.1976110062647</v>
      </c>
      <c r="K71" s="38">
        <f t="shared" si="21"/>
        <v>1084.7494175259401</v>
      </c>
      <c r="L71" s="39">
        <f t="shared" si="22"/>
        <v>1910.2437242631804</v>
      </c>
      <c r="M71" s="35">
        <f t="shared" si="23"/>
        <v>8641.4201261798735</v>
      </c>
      <c r="N71" s="35">
        <f t="shared" si="24"/>
        <v>41003.420126179873</v>
      </c>
      <c r="O71" s="35">
        <f t="shared" si="25"/>
        <v>23284.168157966993</v>
      </c>
      <c r="P71" s="36">
        <f t="shared" si="14"/>
        <v>0.94086346691508405</v>
      </c>
      <c r="Q71" s="204">
        <v>1789.4123517899625</v>
      </c>
      <c r="R71" s="199">
        <f t="shared" si="15"/>
        <v>-3.2439381708374446E-2</v>
      </c>
      <c r="S71" s="199">
        <f t="shared" si="16"/>
        <v>-1.5406798422150576E-2</v>
      </c>
      <c r="T71" s="202">
        <v>1761</v>
      </c>
      <c r="U71" s="218">
        <v>33447</v>
      </c>
      <c r="V71" s="4">
        <v>18664.620535714286</v>
      </c>
      <c r="W71" s="44"/>
      <c r="Z71" s="4"/>
      <c r="AA71" s="4"/>
    </row>
    <row r="72" spans="2:27">
      <c r="B72" s="3">
        <v>1832</v>
      </c>
      <c r="C72" t="s">
        <v>93</v>
      </c>
      <c r="D72" s="208">
        <v>109928</v>
      </c>
      <c r="E72" s="37">
        <f t="shared" ref="E72:E135" si="26">D72/T72*1000</f>
        <v>24680.736416704087</v>
      </c>
      <c r="F72" s="178">
        <f t="shared" ref="F72:F135" si="27">E72/E$363</f>
        <v>0.99729580517962979</v>
      </c>
      <c r="G72" s="38">
        <f t="shared" si="17"/>
        <v>40.153494620756824</v>
      </c>
      <c r="H72" s="38">
        <f t="shared" si="18"/>
        <v>178.84366504085091</v>
      </c>
      <c r="I72" s="38">
        <f t="shared" si="19"/>
        <v>0</v>
      </c>
      <c r="J72" s="39">
        <f t="shared" si="20"/>
        <v>0</v>
      </c>
      <c r="K72" s="38">
        <f t="shared" si="21"/>
        <v>-278.79266708863389</v>
      </c>
      <c r="L72" s="39">
        <f t="shared" si="22"/>
        <v>-1241.7425392127755</v>
      </c>
      <c r="M72" s="35">
        <f t="shared" si="23"/>
        <v>-1062.8988741719245</v>
      </c>
      <c r="N72" s="35">
        <f t="shared" si="24"/>
        <v>108865.10112582808</v>
      </c>
      <c r="O72" s="35">
        <f t="shared" si="25"/>
        <v>24442.097244236207</v>
      </c>
      <c r="P72" s="36">
        <f t="shared" ref="P72:P135" si="28">O72/O$363</f>
        <v>0.9876529062954339</v>
      </c>
      <c r="Q72" s="204">
        <v>4152.6499271303765</v>
      </c>
      <c r="R72" s="199">
        <f t="shared" ref="R72:R135" si="29">(D72-U72)/U72</f>
        <v>-6.6363033063335784E-4</v>
      </c>
      <c r="S72" s="199">
        <f t="shared" ref="S72:S135" si="30">(E72-V72)/V72</f>
        <v>9.8816793627794358E-3</v>
      </c>
      <c r="T72" s="202">
        <v>4454</v>
      </c>
      <c r="U72" s="218">
        <v>110001</v>
      </c>
      <c r="V72" s="4">
        <v>24439.235725394356</v>
      </c>
      <c r="W72" s="44"/>
      <c r="Z72" s="4"/>
      <c r="AA72" s="4"/>
    </row>
    <row r="73" spans="2:27">
      <c r="B73" s="3">
        <v>1833</v>
      </c>
      <c r="C73" t="s">
        <v>94</v>
      </c>
      <c r="D73" s="208">
        <v>570030</v>
      </c>
      <c r="E73" s="37">
        <f t="shared" si="26"/>
        <v>21770.164986251148</v>
      </c>
      <c r="F73" s="178">
        <f t="shared" si="27"/>
        <v>0.87968583482632123</v>
      </c>
      <c r="G73" s="38">
        <f t="shared" si="17"/>
        <v>1786.4963528925202</v>
      </c>
      <c r="H73" s="38">
        <f t="shared" si="18"/>
        <v>46777.620504137747</v>
      </c>
      <c r="I73" s="38">
        <f t="shared" si="19"/>
        <v>175.95481074978377</v>
      </c>
      <c r="J73" s="39">
        <f t="shared" si="20"/>
        <v>4607.2007646723378</v>
      </c>
      <c r="K73" s="38">
        <f t="shared" si="21"/>
        <v>-102.83785633885012</v>
      </c>
      <c r="L73" s="39">
        <f t="shared" si="22"/>
        <v>-2692.7064303764514</v>
      </c>
      <c r="M73" s="35">
        <f t="shared" si="23"/>
        <v>44084.914073761298</v>
      </c>
      <c r="N73" s="35">
        <f t="shared" si="24"/>
        <v>614114.91407376132</v>
      </c>
      <c r="O73" s="35">
        <f t="shared" si="25"/>
        <v>23453.823482804819</v>
      </c>
      <c r="P73" s="36">
        <f t="shared" si="28"/>
        <v>0.94771887596489823</v>
      </c>
      <c r="Q73" s="204">
        <v>12240.336552679306</v>
      </c>
      <c r="R73" s="199">
        <f t="shared" si="29"/>
        <v>-8.6061687475132381E-4</v>
      </c>
      <c r="S73" s="199">
        <f t="shared" si="30"/>
        <v>4.1381327123786362E-3</v>
      </c>
      <c r="T73" s="202">
        <v>26184</v>
      </c>
      <c r="U73" s="218">
        <v>570521</v>
      </c>
      <c r="V73" s="4">
        <v>21680.448413452403</v>
      </c>
      <c r="W73" s="44"/>
      <c r="Z73" s="4"/>
      <c r="AA73" s="4"/>
    </row>
    <row r="74" spans="2:27">
      <c r="B74" s="3">
        <v>1834</v>
      </c>
      <c r="C74" t="s">
        <v>95</v>
      </c>
      <c r="D74" s="208">
        <v>57131</v>
      </c>
      <c r="E74" s="37">
        <f t="shared" si="26"/>
        <v>30228.042328042327</v>
      </c>
      <c r="F74" s="178">
        <f t="shared" si="27"/>
        <v>1.2214505800623392</v>
      </c>
      <c r="G74" s="38">
        <f t="shared" si="17"/>
        <v>-3288.2300521821876</v>
      </c>
      <c r="H74" s="38">
        <f t="shared" si="18"/>
        <v>-6214.7547986243353</v>
      </c>
      <c r="I74" s="38">
        <f t="shared" si="19"/>
        <v>0</v>
      </c>
      <c r="J74" s="39">
        <f t="shared" si="20"/>
        <v>0</v>
      </c>
      <c r="K74" s="38">
        <f t="shared" si="21"/>
        <v>-278.79266708863389</v>
      </c>
      <c r="L74" s="39">
        <f t="shared" si="22"/>
        <v>-526.91814079751805</v>
      </c>
      <c r="M74" s="35">
        <f t="shared" si="23"/>
        <v>-6741.6729394218537</v>
      </c>
      <c r="N74" s="35">
        <f t="shared" si="24"/>
        <v>50389.327060578144</v>
      </c>
      <c r="O74" s="35">
        <f t="shared" si="25"/>
        <v>26661.019608771505</v>
      </c>
      <c r="P74" s="36">
        <f t="shared" si="28"/>
        <v>1.0773148162485178</v>
      </c>
      <c r="Q74" s="204">
        <v>-889.97198871208184</v>
      </c>
      <c r="R74" s="199">
        <f t="shared" si="29"/>
        <v>-3.2277200083746247E-3</v>
      </c>
      <c r="S74" s="199">
        <f t="shared" si="30"/>
        <v>4.1557783619337197E-3</v>
      </c>
      <c r="T74" s="202">
        <v>1890</v>
      </c>
      <c r="U74" s="218">
        <v>57316</v>
      </c>
      <c r="V74" s="4">
        <v>30102.941176470587</v>
      </c>
      <c r="W74" s="44"/>
      <c r="Z74" s="4"/>
      <c r="AA74" s="4"/>
    </row>
    <row r="75" spans="2:27">
      <c r="B75" s="3">
        <v>1835</v>
      </c>
      <c r="C75" t="s">
        <v>96</v>
      </c>
      <c r="D75" s="208">
        <v>10795</v>
      </c>
      <c r="E75" s="37">
        <f t="shared" si="26"/>
        <v>24816.091954022988</v>
      </c>
      <c r="F75" s="178">
        <f t="shared" si="27"/>
        <v>1.0027652331293004</v>
      </c>
      <c r="G75" s="38">
        <f t="shared" si="17"/>
        <v>-41.059827770583794</v>
      </c>
      <c r="H75" s="38">
        <f t="shared" si="18"/>
        <v>-17.861025080203952</v>
      </c>
      <c r="I75" s="38">
        <f t="shared" si="19"/>
        <v>0</v>
      </c>
      <c r="J75" s="39">
        <f t="shared" si="20"/>
        <v>0</v>
      </c>
      <c r="K75" s="38">
        <f t="shared" si="21"/>
        <v>-278.79266708863389</v>
      </c>
      <c r="L75" s="39">
        <f t="shared" si="22"/>
        <v>-121.27481018355574</v>
      </c>
      <c r="M75" s="35">
        <f t="shared" si="23"/>
        <v>-139.1358352637597</v>
      </c>
      <c r="N75" s="35">
        <f t="shared" si="24"/>
        <v>10655.86416473624</v>
      </c>
      <c r="O75" s="35">
        <f t="shared" si="25"/>
        <v>24496.239459163771</v>
      </c>
      <c r="P75" s="36">
        <f t="shared" si="28"/>
        <v>0.98984067747530236</v>
      </c>
      <c r="Q75" s="204">
        <v>-334.82529898928783</v>
      </c>
      <c r="R75" s="199">
        <f t="shared" si="29"/>
        <v>0.122608153078203</v>
      </c>
      <c r="S75" s="199">
        <f t="shared" si="30"/>
        <v>0.17680302943370241</v>
      </c>
      <c r="T75" s="202">
        <v>435</v>
      </c>
      <c r="U75" s="218">
        <v>9616</v>
      </c>
      <c r="V75" s="4">
        <v>21087.719298245614</v>
      </c>
      <c r="W75" s="44"/>
      <c r="Z75" s="4"/>
      <c r="AA75" s="4"/>
    </row>
    <row r="76" spans="2:27">
      <c r="B76" s="3">
        <v>1836</v>
      </c>
      <c r="C76" t="s">
        <v>97</v>
      </c>
      <c r="D76" s="208">
        <v>23448</v>
      </c>
      <c r="E76" s="37">
        <f t="shared" si="26"/>
        <v>19330.585325638909</v>
      </c>
      <c r="F76" s="178">
        <f t="shared" si="27"/>
        <v>0.78110763517894477</v>
      </c>
      <c r="G76" s="38">
        <f t="shared" si="17"/>
        <v>3250.2441492598632</v>
      </c>
      <c r="H76" s="38">
        <f t="shared" si="18"/>
        <v>3942.5461530522139</v>
      </c>
      <c r="I76" s="38">
        <f t="shared" si="19"/>
        <v>1029.8076919640673</v>
      </c>
      <c r="J76" s="39">
        <f t="shared" si="20"/>
        <v>1249.1567303524137</v>
      </c>
      <c r="K76" s="38">
        <f t="shared" si="21"/>
        <v>751.01502487543348</v>
      </c>
      <c r="L76" s="39">
        <f t="shared" si="22"/>
        <v>910.98122517390084</v>
      </c>
      <c r="M76" s="35">
        <f t="shared" si="23"/>
        <v>4853.5273782261147</v>
      </c>
      <c r="N76" s="35">
        <f t="shared" si="24"/>
        <v>28301.527378226114</v>
      </c>
      <c r="O76" s="35">
        <f t="shared" si="25"/>
        <v>23331.844499774204</v>
      </c>
      <c r="P76" s="36">
        <f t="shared" si="28"/>
        <v>0.94278996598252929</v>
      </c>
      <c r="Q76" s="204">
        <v>1071.7785818973425</v>
      </c>
      <c r="R76" s="199">
        <f t="shared" si="29"/>
        <v>2.6979677645409952E-2</v>
      </c>
      <c r="S76" s="199">
        <f t="shared" si="30"/>
        <v>4.8145788066790936E-2</v>
      </c>
      <c r="T76" s="202">
        <v>1213</v>
      </c>
      <c r="U76" s="218">
        <v>22832</v>
      </c>
      <c r="V76" s="4">
        <v>18442.649434571889</v>
      </c>
      <c r="W76" s="44"/>
      <c r="Z76" s="4"/>
      <c r="AA76" s="4"/>
    </row>
    <row r="77" spans="2:27">
      <c r="B77" s="3">
        <v>1837</v>
      </c>
      <c r="C77" t="s">
        <v>98</v>
      </c>
      <c r="D77" s="208">
        <v>151751</v>
      </c>
      <c r="E77" s="37">
        <f t="shared" si="26"/>
        <v>24133.428753180662</v>
      </c>
      <c r="F77" s="178">
        <f t="shared" si="27"/>
        <v>0.97518027233008509</v>
      </c>
      <c r="G77" s="38">
        <f t="shared" si="17"/>
        <v>368.53809273481164</v>
      </c>
      <c r="H77" s="38">
        <f t="shared" si="18"/>
        <v>2317.3675271164957</v>
      </c>
      <c r="I77" s="38">
        <f t="shared" si="19"/>
        <v>0</v>
      </c>
      <c r="J77" s="39">
        <f t="shared" si="20"/>
        <v>0</v>
      </c>
      <c r="K77" s="38">
        <f t="shared" si="21"/>
        <v>-278.79266708863389</v>
      </c>
      <c r="L77" s="39">
        <f t="shared" si="22"/>
        <v>-1753.0482906533298</v>
      </c>
      <c r="M77" s="35">
        <f t="shared" si="23"/>
        <v>564.31923646316591</v>
      </c>
      <c r="N77" s="35">
        <f t="shared" si="24"/>
        <v>152315.31923646317</v>
      </c>
      <c r="O77" s="35">
        <f t="shared" si="25"/>
        <v>24223.174178826841</v>
      </c>
      <c r="P77" s="36">
        <f t="shared" si="28"/>
        <v>0.97880669315561619</v>
      </c>
      <c r="Q77" s="204">
        <v>3126.7763677134599</v>
      </c>
      <c r="R77" s="199">
        <f t="shared" si="29"/>
        <v>9.7615181922227241E-3</v>
      </c>
      <c r="S77" s="199">
        <f t="shared" si="30"/>
        <v>1.6666693968664437E-2</v>
      </c>
      <c r="T77" s="202">
        <v>6288</v>
      </c>
      <c r="U77" s="218">
        <v>150284</v>
      </c>
      <c r="V77" s="4">
        <v>23737.798136155427</v>
      </c>
      <c r="W77" s="44"/>
      <c r="Z77" s="4"/>
      <c r="AA77" s="4"/>
    </row>
    <row r="78" spans="2:27">
      <c r="B78" s="3">
        <v>1838</v>
      </c>
      <c r="C78" t="s">
        <v>99</v>
      </c>
      <c r="D78" s="208">
        <v>41527</v>
      </c>
      <c r="E78" s="37">
        <f t="shared" si="26"/>
        <v>21295.897435897437</v>
      </c>
      <c r="F78" s="178">
        <f t="shared" si="27"/>
        <v>0.86052169683161961</v>
      </c>
      <c r="G78" s="38">
        <f t="shared" si="17"/>
        <v>2071.0568831047462</v>
      </c>
      <c r="H78" s="38">
        <f t="shared" si="18"/>
        <v>4038.5609220542556</v>
      </c>
      <c r="I78" s="38">
        <f t="shared" si="19"/>
        <v>341.94845337358237</v>
      </c>
      <c r="J78" s="39">
        <f t="shared" si="20"/>
        <v>666.79948407848565</v>
      </c>
      <c r="K78" s="38">
        <f t="shared" si="21"/>
        <v>63.155786284948476</v>
      </c>
      <c r="L78" s="39">
        <f t="shared" si="22"/>
        <v>123.15378325564953</v>
      </c>
      <c r="M78" s="35">
        <f t="shared" si="23"/>
        <v>4161.7147053099052</v>
      </c>
      <c r="N78" s="35">
        <f t="shared" si="24"/>
        <v>45688.714705309903</v>
      </c>
      <c r="O78" s="35">
        <f t="shared" si="25"/>
        <v>23430.110105287131</v>
      </c>
      <c r="P78" s="36">
        <f t="shared" si="28"/>
        <v>0.9467606690651631</v>
      </c>
      <c r="Q78" s="204">
        <v>1900.6340352018215</v>
      </c>
      <c r="R78" s="199">
        <f t="shared" si="29"/>
        <v>6.5199476465170395E-3</v>
      </c>
      <c r="S78" s="199">
        <f t="shared" si="30"/>
        <v>2.0972541766569583E-2</v>
      </c>
      <c r="T78" s="202">
        <v>1950</v>
      </c>
      <c r="U78" s="218">
        <v>41258</v>
      </c>
      <c r="V78" s="4">
        <v>20858.442871587464</v>
      </c>
      <c r="W78" s="44"/>
      <c r="Z78" s="4"/>
      <c r="AA78" s="4"/>
    </row>
    <row r="79" spans="2:27">
      <c r="B79" s="3">
        <v>1839</v>
      </c>
      <c r="C79" t="s">
        <v>100</v>
      </c>
      <c r="D79" s="208">
        <v>23379</v>
      </c>
      <c r="E79" s="37">
        <f t="shared" si="26"/>
        <v>22988.2005899705</v>
      </c>
      <c r="F79" s="178">
        <f t="shared" si="27"/>
        <v>0.92890405010318</v>
      </c>
      <c r="G79" s="38">
        <f t="shared" si="17"/>
        <v>1055.6749906609089</v>
      </c>
      <c r="H79" s="38">
        <f t="shared" si="18"/>
        <v>1073.6214655021442</v>
      </c>
      <c r="I79" s="38">
        <f t="shared" si="19"/>
        <v>0</v>
      </c>
      <c r="J79" s="39">
        <f t="shared" si="20"/>
        <v>0</v>
      </c>
      <c r="K79" s="38">
        <f t="shared" si="21"/>
        <v>-278.79266708863389</v>
      </c>
      <c r="L79" s="39">
        <f t="shared" si="22"/>
        <v>-283.53214242914066</v>
      </c>
      <c r="M79" s="35">
        <f t="shared" si="23"/>
        <v>790.08932307300358</v>
      </c>
      <c r="N79" s="35">
        <f t="shared" si="24"/>
        <v>24169.089323073003</v>
      </c>
      <c r="O79" s="35">
        <f t="shared" si="25"/>
        <v>23765.082913542778</v>
      </c>
      <c r="P79" s="36">
        <f t="shared" si="28"/>
        <v>0.96029620426485418</v>
      </c>
      <c r="Q79" s="204">
        <v>1056.516025121598</v>
      </c>
      <c r="R79" s="199">
        <f t="shared" si="29"/>
        <v>3.9066666666666666E-2</v>
      </c>
      <c r="S79" s="199">
        <f t="shared" si="30"/>
        <v>4.417515568665998E-2</v>
      </c>
      <c r="T79" s="202">
        <v>1017</v>
      </c>
      <c r="U79" s="218">
        <v>22500</v>
      </c>
      <c r="V79" s="4">
        <v>22015.655577299414</v>
      </c>
      <c r="W79" s="44"/>
      <c r="Z79" s="4"/>
      <c r="AA79" s="4"/>
    </row>
    <row r="80" spans="2:27">
      <c r="B80" s="3">
        <v>1840</v>
      </c>
      <c r="C80" t="s">
        <v>101</v>
      </c>
      <c r="D80" s="208">
        <v>87812</v>
      </c>
      <c r="E80" s="37">
        <f t="shared" si="26"/>
        <v>18799.400556625991</v>
      </c>
      <c r="F80" s="178">
        <f t="shared" si="27"/>
        <v>0.75964359403496351</v>
      </c>
      <c r="G80" s="38">
        <f t="shared" si="17"/>
        <v>3568.9550106676143</v>
      </c>
      <c r="H80" s="38">
        <f t="shared" si="18"/>
        <v>16670.588854828427</v>
      </c>
      <c r="I80" s="38">
        <f t="shared" si="19"/>
        <v>1215.7223611185884</v>
      </c>
      <c r="J80" s="39">
        <f t="shared" si="20"/>
        <v>5678.639148784926</v>
      </c>
      <c r="K80" s="38">
        <f t="shared" si="21"/>
        <v>936.92969402995459</v>
      </c>
      <c r="L80" s="39">
        <f t="shared" si="22"/>
        <v>4376.3986008139182</v>
      </c>
      <c r="M80" s="35">
        <f t="shared" si="23"/>
        <v>21046.987455642346</v>
      </c>
      <c r="N80" s="35">
        <f t="shared" si="24"/>
        <v>108858.98745564235</v>
      </c>
      <c r="O80" s="35">
        <f t="shared" si="25"/>
        <v>23305.285261323559</v>
      </c>
      <c r="P80" s="36">
        <f t="shared" si="28"/>
        <v>0.94171676392533032</v>
      </c>
      <c r="Q80" s="204">
        <v>4419.2716043219116</v>
      </c>
      <c r="R80" s="199">
        <f t="shared" si="29"/>
        <v>-3.2237559026516527E-3</v>
      </c>
      <c r="S80" s="199">
        <f t="shared" si="30"/>
        <v>-6.2113104771244322E-3</v>
      </c>
      <c r="T80" s="202">
        <v>4671</v>
      </c>
      <c r="U80" s="218">
        <v>88096</v>
      </c>
      <c r="V80" s="4">
        <v>18916.899291389305</v>
      </c>
      <c r="W80" s="44"/>
      <c r="Z80" s="4"/>
      <c r="AA80" s="4"/>
    </row>
    <row r="81" spans="2:29">
      <c r="B81" s="3">
        <v>1841</v>
      </c>
      <c r="C81" t="s">
        <v>102</v>
      </c>
      <c r="D81" s="208">
        <v>211509</v>
      </c>
      <c r="E81" s="37">
        <f t="shared" si="26"/>
        <v>21717.732826778931</v>
      </c>
      <c r="F81" s="178">
        <f t="shared" si="27"/>
        <v>0.87756716333227458</v>
      </c>
      <c r="G81" s="38">
        <f t="shared" si="17"/>
        <v>1817.9556485758505</v>
      </c>
      <c r="H81" s="38">
        <f t="shared" si="18"/>
        <v>17705.070061480208</v>
      </c>
      <c r="I81" s="38">
        <f t="shared" si="19"/>
        <v>194.30606656505969</v>
      </c>
      <c r="J81" s="39">
        <f t="shared" si="20"/>
        <v>1892.3467822771163</v>
      </c>
      <c r="K81" s="38">
        <f t="shared" si="21"/>
        <v>-84.486600523574197</v>
      </c>
      <c r="L81" s="39">
        <f t="shared" si="22"/>
        <v>-822.81500249908913</v>
      </c>
      <c r="M81" s="35">
        <f t="shared" si="23"/>
        <v>16882.255058981118</v>
      </c>
      <c r="N81" s="35">
        <f t="shared" si="24"/>
        <v>228391.25505898113</v>
      </c>
      <c r="O81" s="35">
        <f t="shared" si="25"/>
        <v>23451.201874831208</v>
      </c>
      <c r="P81" s="36">
        <f t="shared" si="28"/>
        <v>0.94761294239019589</v>
      </c>
      <c r="Q81" s="204">
        <v>5397.6178558105639</v>
      </c>
      <c r="R81" s="36">
        <f t="shared" si="29"/>
        <v>9.9221223219103181E-3</v>
      </c>
      <c r="S81" s="36">
        <f t="shared" si="30"/>
        <v>1.2099796063440272E-2</v>
      </c>
      <c r="T81" s="202">
        <v>9739</v>
      </c>
      <c r="U81" s="218">
        <v>209431</v>
      </c>
      <c r="V81" s="4">
        <v>21458.094262295082</v>
      </c>
      <c r="Z81" s="4"/>
      <c r="AA81" s="4"/>
    </row>
    <row r="82" spans="2:29">
      <c r="B82" s="3">
        <v>1845</v>
      </c>
      <c r="C82" t="s">
        <v>103</v>
      </c>
      <c r="D82" s="208">
        <v>50528</v>
      </c>
      <c r="E82" s="37">
        <f t="shared" si="26"/>
        <v>26234.683281412254</v>
      </c>
      <c r="F82" s="178">
        <f t="shared" si="27"/>
        <v>1.0600874765252473</v>
      </c>
      <c r="G82" s="38">
        <f t="shared" si="17"/>
        <v>-892.21462420414321</v>
      </c>
      <c r="H82" s="38">
        <f t="shared" si="18"/>
        <v>-1718.40536621718</v>
      </c>
      <c r="I82" s="38">
        <f t="shared" si="19"/>
        <v>0</v>
      </c>
      <c r="J82" s="39">
        <f t="shared" si="20"/>
        <v>0</v>
      </c>
      <c r="K82" s="38">
        <f t="shared" si="21"/>
        <v>-278.79266708863389</v>
      </c>
      <c r="L82" s="39">
        <f t="shared" si="22"/>
        <v>-536.95467681270884</v>
      </c>
      <c r="M82" s="35">
        <f t="shared" si="23"/>
        <v>-2255.3600430298889</v>
      </c>
      <c r="N82" s="35">
        <f t="shared" si="24"/>
        <v>48272.63995697011</v>
      </c>
      <c r="O82" s="35">
        <f t="shared" si="25"/>
        <v>25063.675990119475</v>
      </c>
      <c r="P82" s="36">
        <f t="shared" si="28"/>
        <v>1.0127695748336809</v>
      </c>
      <c r="Q82" s="204">
        <v>1497.5790210267373</v>
      </c>
      <c r="R82" s="36">
        <f t="shared" si="29"/>
        <v>-3.6086845063201278E-3</v>
      </c>
      <c r="S82" s="36">
        <f t="shared" si="30"/>
        <v>2.1740834942896067E-2</v>
      </c>
      <c r="T82" s="202">
        <v>1926</v>
      </c>
      <c r="U82" s="218">
        <v>50711</v>
      </c>
      <c r="V82" s="4">
        <v>25676.455696202531</v>
      </c>
      <c r="Z82" s="4"/>
      <c r="AA82" s="4"/>
    </row>
    <row r="83" spans="2:29">
      <c r="B83" s="3">
        <v>1848</v>
      </c>
      <c r="C83" t="s">
        <v>104</v>
      </c>
      <c r="D83" s="208">
        <v>55855</v>
      </c>
      <c r="E83" s="37">
        <f t="shared" si="26"/>
        <v>21416.794478527605</v>
      </c>
      <c r="F83" s="178">
        <f t="shared" si="27"/>
        <v>0.86540688791498155</v>
      </c>
      <c r="G83" s="38">
        <f t="shared" si="17"/>
        <v>1998.5186575266459</v>
      </c>
      <c r="H83" s="38">
        <f t="shared" si="18"/>
        <v>5212.1366588294923</v>
      </c>
      <c r="I83" s="38">
        <f t="shared" si="19"/>
        <v>299.63448845302372</v>
      </c>
      <c r="J83" s="39">
        <f t="shared" si="20"/>
        <v>781.44674588548594</v>
      </c>
      <c r="K83" s="38">
        <f t="shared" si="21"/>
        <v>20.84182136438983</v>
      </c>
      <c r="L83" s="39">
        <f t="shared" si="22"/>
        <v>54.355470118328675</v>
      </c>
      <c r="M83" s="35">
        <f t="shared" si="23"/>
        <v>5266.4921289478207</v>
      </c>
      <c r="N83" s="35">
        <f t="shared" si="24"/>
        <v>61121.492128947822</v>
      </c>
      <c r="O83" s="35">
        <f t="shared" si="25"/>
        <v>23436.154957418643</v>
      </c>
      <c r="P83" s="36">
        <f t="shared" si="28"/>
        <v>0.94700492861933128</v>
      </c>
      <c r="Q83" s="204">
        <v>-34.758992919806587</v>
      </c>
      <c r="R83" s="36">
        <f t="shared" si="29"/>
        <v>9.3994829207145095E-2</v>
      </c>
      <c r="S83" s="36">
        <f t="shared" si="30"/>
        <v>8.0571579769020504E-2</v>
      </c>
      <c r="T83" s="202">
        <v>2608</v>
      </c>
      <c r="U83" s="218">
        <v>51056</v>
      </c>
      <c r="V83" s="4">
        <v>19819.875776397515</v>
      </c>
      <c r="Z83" s="4"/>
      <c r="AA83" s="4"/>
    </row>
    <row r="84" spans="2:29">
      <c r="B84" s="3">
        <v>1851</v>
      </c>
      <c r="C84" t="s">
        <v>105</v>
      </c>
      <c r="D84" s="208">
        <v>42738</v>
      </c>
      <c r="E84" s="37">
        <f t="shared" si="26"/>
        <v>21011.7994100295</v>
      </c>
      <c r="F84" s="178">
        <f t="shared" si="27"/>
        <v>0.84904190284677938</v>
      </c>
      <c r="G84" s="38">
        <f t="shared" si="17"/>
        <v>2241.5156986255088</v>
      </c>
      <c r="H84" s="38">
        <f t="shared" si="18"/>
        <v>4559.2429310042853</v>
      </c>
      <c r="I84" s="38">
        <f t="shared" si="19"/>
        <v>441.38276242736043</v>
      </c>
      <c r="J84" s="39">
        <f t="shared" si="20"/>
        <v>897.77253877725116</v>
      </c>
      <c r="K84" s="38">
        <f t="shared" si="21"/>
        <v>162.59009533872654</v>
      </c>
      <c r="L84" s="39">
        <f t="shared" si="22"/>
        <v>330.70825391896977</v>
      </c>
      <c r="M84" s="35">
        <f t="shared" si="23"/>
        <v>4889.9511849232549</v>
      </c>
      <c r="N84" s="35">
        <f t="shared" si="24"/>
        <v>47627.951184923251</v>
      </c>
      <c r="O84" s="35">
        <f t="shared" si="25"/>
        <v>23415.905203993731</v>
      </c>
      <c r="P84" s="36">
        <f t="shared" si="28"/>
        <v>0.94618667936592094</v>
      </c>
      <c r="Q84" s="204">
        <v>1309.2381167182107</v>
      </c>
      <c r="R84" s="36">
        <f t="shared" si="29"/>
        <v>1.1957474013212416E-2</v>
      </c>
      <c r="S84" s="36">
        <f t="shared" si="30"/>
        <v>3.3350871939745452E-2</v>
      </c>
      <c r="T84" s="202">
        <v>2034</v>
      </c>
      <c r="U84" s="218">
        <v>42233</v>
      </c>
      <c r="V84" s="4">
        <v>20333.654309099664</v>
      </c>
      <c r="Z84" s="4"/>
      <c r="AA84" s="4"/>
    </row>
    <row r="85" spans="2:29">
      <c r="B85" s="3">
        <v>1853</v>
      </c>
      <c r="C85" t="s">
        <v>106</v>
      </c>
      <c r="D85" s="208">
        <v>24080</v>
      </c>
      <c r="E85" s="37">
        <f t="shared" si="26"/>
        <v>17863.501483679524</v>
      </c>
      <c r="F85" s="178">
        <f t="shared" si="27"/>
        <v>0.72182591291871823</v>
      </c>
      <c r="G85" s="38">
        <f t="shared" si="17"/>
        <v>4130.4944544354948</v>
      </c>
      <c r="H85" s="38">
        <f t="shared" si="18"/>
        <v>5567.9065245790471</v>
      </c>
      <c r="I85" s="38">
        <f t="shared" si="19"/>
        <v>1543.2870366498521</v>
      </c>
      <c r="J85" s="39">
        <f t="shared" si="20"/>
        <v>2080.3509254040005</v>
      </c>
      <c r="K85" s="38">
        <f t="shared" si="21"/>
        <v>1264.4943695612183</v>
      </c>
      <c r="L85" s="39">
        <f t="shared" si="22"/>
        <v>1704.5384101685222</v>
      </c>
      <c r="M85" s="35">
        <f t="shared" si="23"/>
        <v>7272.4449347475693</v>
      </c>
      <c r="N85" s="35">
        <f t="shared" si="24"/>
        <v>31352.444934747567</v>
      </c>
      <c r="O85" s="35">
        <f t="shared" si="25"/>
        <v>23258.490307676235</v>
      </c>
      <c r="P85" s="36">
        <f t="shared" si="28"/>
        <v>0.93982587986951804</v>
      </c>
      <c r="Q85" s="204">
        <v>1950.5797843343926</v>
      </c>
      <c r="R85" s="36">
        <f t="shared" si="29"/>
        <v>2.3635436150314573E-2</v>
      </c>
      <c r="S85" s="36">
        <f t="shared" si="30"/>
        <v>5.3251001439529891E-2</v>
      </c>
      <c r="T85" s="202">
        <v>1348</v>
      </c>
      <c r="U85" s="218">
        <v>23524</v>
      </c>
      <c r="V85" s="4">
        <v>16960.346070656091</v>
      </c>
      <c r="Z85" s="4"/>
      <c r="AA85" s="4"/>
    </row>
    <row r="86" spans="2:29">
      <c r="B86" s="3">
        <v>1856</v>
      </c>
      <c r="C86" t="s">
        <v>107</v>
      </c>
      <c r="D86" s="208">
        <v>14030</v>
      </c>
      <c r="E86" s="37">
        <f t="shared" si="26"/>
        <v>28172.690763052211</v>
      </c>
      <c r="F86" s="178">
        <f t="shared" si="27"/>
        <v>1.1383982164972586</v>
      </c>
      <c r="G86" s="38">
        <f t="shared" si="17"/>
        <v>-2055.0191131881174</v>
      </c>
      <c r="H86" s="38">
        <f t="shared" si="18"/>
        <v>-1023.3995183676825</v>
      </c>
      <c r="I86" s="38">
        <f t="shared" si="19"/>
        <v>0</v>
      </c>
      <c r="J86" s="39">
        <f t="shared" si="20"/>
        <v>0</v>
      </c>
      <c r="K86" s="38">
        <f t="shared" si="21"/>
        <v>-278.79266708863389</v>
      </c>
      <c r="L86" s="39">
        <f t="shared" si="22"/>
        <v>-138.8387482101397</v>
      </c>
      <c r="M86" s="35">
        <f t="shared" si="23"/>
        <v>-1162.2382665778223</v>
      </c>
      <c r="N86" s="35">
        <f t="shared" si="24"/>
        <v>12867.761733422178</v>
      </c>
      <c r="O86" s="35">
        <f t="shared" si="25"/>
        <v>25838.878982775459</v>
      </c>
      <c r="P86" s="36">
        <f t="shared" si="28"/>
        <v>1.0440938708224856</v>
      </c>
      <c r="Q86" s="204">
        <v>53.788968053642293</v>
      </c>
      <c r="R86" s="36">
        <f t="shared" si="29"/>
        <v>-2.5762099854176792E-2</v>
      </c>
      <c r="S86" s="36">
        <f t="shared" si="30"/>
        <v>-6.1990898110878476E-3</v>
      </c>
      <c r="T86" s="202">
        <v>498</v>
      </c>
      <c r="U86" s="218">
        <v>14401</v>
      </c>
      <c r="V86" s="4">
        <v>28348.425196850392</v>
      </c>
      <c r="Z86" s="4"/>
      <c r="AA86" s="4"/>
    </row>
    <row r="87" spans="2:29">
      <c r="B87" s="3">
        <v>1857</v>
      </c>
      <c r="C87" t="s">
        <v>108</v>
      </c>
      <c r="D87" s="208">
        <v>17076</v>
      </c>
      <c r="E87" s="37">
        <f t="shared" si="26"/>
        <v>23456.043956043955</v>
      </c>
      <c r="F87" s="178">
        <f t="shared" si="27"/>
        <v>0.9478086005423797</v>
      </c>
      <c r="G87" s="38">
        <f t="shared" si="17"/>
        <v>774.96897101683567</v>
      </c>
      <c r="H87" s="38">
        <f t="shared" si="18"/>
        <v>564.1774109002564</v>
      </c>
      <c r="I87" s="38">
        <f t="shared" si="19"/>
        <v>0</v>
      </c>
      <c r="J87" s="39">
        <f t="shared" si="20"/>
        <v>0</v>
      </c>
      <c r="K87" s="38">
        <f t="shared" si="21"/>
        <v>-278.79266708863389</v>
      </c>
      <c r="L87" s="39">
        <f t="shared" si="22"/>
        <v>-202.96106164052546</v>
      </c>
      <c r="M87" s="35">
        <f t="shared" si="23"/>
        <v>361.21634925973092</v>
      </c>
      <c r="N87" s="35">
        <f t="shared" si="24"/>
        <v>17437.216349259732</v>
      </c>
      <c r="O87" s="35">
        <f t="shared" si="25"/>
        <v>23952.220259972157</v>
      </c>
      <c r="P87" s="36">
        <f t="shared" si="28"/>
        <v>0.96785802444053393</v>
      </c>
      <c r="Q87" s="204">
        <v>277.52041916275493</v>
      </c>
      <c r="R87" s="36">
        <f t="shared" si="29"/>
        <v>3.4081560700434835E-3</v>
      </c>
      <c r="S87" s="36">
        <f t="shared" si="30"/>
        <v>8.9213876968019454E-3</v>
      </c>
      <c r="T87" s="202">
        <v>728</v>
      </c>
      <c r="U87" s="218">
        <v>17018</v>
      </c>
      <c r="V87" s="4">
        <v>23248.633879781421</v>
      </c>
      <c r="Z87" s="4"/>
      <c r="AA87" s="4"/>
    </row>
    <row r="88" spans="2:29">
      <c r="B88" s="3">
        <v>1859</v>
      </c>
      <c r="C88" t="s">
        <v>109</v>
      </c>
      <c r="D88" s="208">
        <v>29420</v>
      </c>
      <c r="E88" s="37">
        <f t="shared" si="26"/>
        <v>23128.93081761006</v>
      </c>
      <c r="F88" s="178">
        <f t="shared" si="27"/>
        <v>0.93459065780066819</v>
      </c>
      <c r="G88" s="38">
        <f t="shared" si="17"/>
        <v>971.23685407717267</v>
      </c>
      <c r="H88" s="38">
        <f t="shared" si="18"/>
        <v>1235.4132783861635</v>
      </c>
      <c r="I88" s="38">
        <f t="shared" si="19"/>
        <v>0</v>
      </c>
      <c r="J88" s="39">
        <f t="shared" si="20"/>
        <v>0</v>
      </c>
      <c r="K88" s="38">
        <f t="shared" si="21"/>
        <v>-278.79266708863389</v>
      </c>
      <c r="L88" s="39">
        <f t="shared" si="22"/>
        <v>-354.62427253674235</v>
      </c>
      <c r="M88" s="35">
        <f t="shared" si="23"/>
        <v>880.78900584942107</v>
      </c>
      <c r="N88" s="35">
        <f t="shared" si="24"/>
        <v>30300.789005849419</v>
      </c>
      <c r="O88" s="35">
        <f t="shared" si="25"/>
        <v>23821.375004598602</v>
      </c>
      <c r="P88" s="36">
        <f t="shared" si="28"/>
        <v>0.96257084734384946</v>
      </c>
      <c r="Q88" s="204">
        <v>488.73567743822161</v>
      </c>
      <c r="R88" s="36">
        <f t="shared" si="29"/>
        <v>-2.9619368032192096E-2</v>
      </c>
      <c r="S88" s="36">
        <f t="shared" si="30"/>
        <v>-1.4361810925780131E-2</v>
      </c>
      <c r="T88" s="202">
        <v>1272</v>
      </c>
      <c r="U88" s="218">
        <v>30318</v>
      </c>
      <c r="V88" s="4">
        <v>23465.94427244582</v>
      </c>
      <c r="Z88" s="4"/>
      <c r="AA88" s="4"/>
    </row>
    <row r="89" spans="2:29">
      <c r="B89" s="3">
        <v>1860</v>
      </c>
      <c r="C89" t="s">
        <v>110</v>
      </c>
      <c r="D89" s="208">
        <v>231963</v>
      </c>
      <c r="E89" s="37">
        <f t="shared" si="26"/>
        <v>20288.900551036473</v>
      </c>
      <c r="F89" s="178">
        <f t="shared" si="27"/>
        <v>0.81983110510271584</v>
      </c>
      <c r="G89" s="38">
        <f t="shared" si="17"/>
        <v>2675.2550140213248</v>
      </c>
      <c r="H89" s="38">
        <f t="shared" si="18"/>
        <v>30586.190575305805</v>
      </c>
      <c r="I89" s="38">
        <f t="shared" si="19"/>
        <v>694.39736307491978</v>
      </c>
      <c r="J89" s="39">
        <f t="shared" si="20"/>
        <v>7939.045052035558</v>
      </c>
      <c r="K89" s="38">
        <f t="shared" si="21"/>
        <v>415.60469598628589</v>
      </c>
      <c r="L89" s="39">
        <f t="shared" si="22"/>
        <v>4751.6084892112067</v>
      </c>
      <c r="M89" s="35">
        <f t="shared" si="23"/>
        <v>35337.799064517014</v>
      </c>
      <c r="N89" s="35">
        <f t="shared" si="24"/>
        <v>267300.79906451702</v>
      </c>
      <c r="O89" s="35">
        <f t="shared" si="25"/>
        <v>23379.760261044084</v>
      </c>
      <c r="P89" s="36">
        <f t="shared" si="28"/>
        <v>0.94472613947871797</v>
      </c>
      <c r="Q89" s="204">
        <v>9097.5251663910276</v>
      </c>
      <c r="R89" s="36">
        <f t="shared" si="29"/>
        <v>2.0923466940130014E-2</v>
      </c>
      <c r="S89" s="36">
        <f t="shared" si="30"/>
        <v>2.5120388390859085E-2</v>
      </c>
      <c r="T89" s="202">
        <v>11433</v>
      </c>
      <c r="U89" s="218">
        <v>227209</v>
      </c>
      <c r="V89" s="4">
        <v>19791.724738675959</v>
      </c>
      <c r="Z89" s="4"/>
      <c r="AA89" s="4"/>
    </row>
    <row r="90" spans="2:29">
      <c r="B90" s="3">
        <v>1865</v>
      </c>
      <c r="C90" t="s">
        <v>111</v>
      </c>
      <c r="D90" s="208">
        <v>212346</v>
      </c>
      <c r="E90" s="37">
        <f t="shared" si="26"/>
        <v>22100.957535387177</v>
      </c>
      <c r="F90" s="178">
        <f t="shared" si="27"/>
        <v>0.89305245469001227</v>
      </c>
      <c r="G90" s="38">
        <f t="shared" si="17"/>
        <v>1588.0208234109027</v>
      </c>
      <c r="H90" s="38">
        <f t="shared" si="18"/>
        <v>15257.704071331953</v>
      </c>
      <c r="I90" s="38">
        <f t="shared" si="19"/>
        <v>60.177418552173542</v>
      </c>
      <c r="J90" s="39">
        <f t="shared" si="20"/>
        <v>578.1846374492834</v>
      </c>
      <c r="K90" s="38">
        <f t="shared" si="21"/>
        <v>-218.61524853646034</v>
      </c>
      <c r="L90" s="39">
        <f t="shared" si="22"/>
        <v>-2100.4553079383109</v>
      </c>
      <c r="M90" s="35">
        <f t="shared" si="23"/>
        <v>13157.248763393642</v>
      </c>
      <c r="N90" s="35">
        <f t="shared" si="24"/>
        <v>225503.24876339364</v>
      </c>
      <c r="O90" s="35">
        <f t="shared" si="25"/>
        <v>23470.36311026162</v>
      </c>
      <c r="P90" s="36">
        <f t="shared" si="28"/>
        <v>0.94838720695808276</v>
      </c>
      <c r="Q90" s="204">
        <v>3768.8811334457205</v>
      </c>
      <c r="R90" s="36">
        <f t="shared" si="29"/>
        <v>-6.9818882430239572E-3</v>
      </c>
      <c r="S90" s="36">
        <f t="shared" si="30"/>
        <v>-8.3254806090564959E-3</v>
      </c>
      <c r="T90" s="202">
        <v>9608</v>
      </c>
      <c r="U90" s="218">
        <v>213839</v>
      </c>
      <c r="V90" s="4">
        <v>22286.503387180823</v>
      </c>
      <c r="Z90" s="4"/>
      <c r="AA90" s="4"/>
    </row>
    <row r="91" spans="2:29">
      <c r="B91" s="3">
        <v>1866</v>
      </c>
      <c r="C91" t="s">
        <v>112</v>
      </c>
      <c r="D91" s="208">
        <v>162353</v>
      </c>
      <c r="E91" s="37">
        <f t="shared" si="26"/>
        <v>20140.553281230616</v>
      </c>
      <c r="F91" s="178">
        <f t="shared" si="27"/>
        <v>0.81383670901220451</v>
      </c>
      <c r="G91" s="38">
        <f t="shared" si="17"/>
        <v>2764.2633759048394</v>
      </c>
      <c r="H91" s="38">
        <f t="shared" si="18"/>
        <v>22282.72707316891</v>
      </c>
      <c r="I91" s="38">
        <f t="shared" si="19"/>
        <v>746.31890750696994</v>
      </c>
      <c r="J91" s="39">
        <f t="shared" si="20"/>
        <v>6016.076713413685</v>
      </c>
      <c r="K91" s="38">
        <f t="shared" si="21"/>
        <v>467.52624041833604</v>
      </c>
      <c r="L91" s="39">
        <f t="shared" si="22"/>
        <v>3768.729024012207</v>
      </c>
      <c r="M91" s="35">
        <f t="shared" si="23"/>
        <v>26051.456097181115</v>
      </c>
      <c r="N91" s="35">
        <f t="shared" si="24"/>
        <v>188404.45609718113</v>
      </c>
      <c r="O91" s="35">
        <f t="shared" si="25"/>
        <v>23372.342897553794</v>
      </c>
      <c r="P91" s="36">
        <f t="shared" si="28"/>
        <v>0.9444264196741925</v>
      </c>
      <c r="Q91" s="204">
        <v>2943.5184655189514</v>
      </c>
      <c r="R91" s="36">
        <f t="shared" si="29"/>
        <v>3.4853555151862829E-2</v>
      </c>
      <c r="S91" s="36">
        <f t="shared" si="30"/>
        <v>3.8704889558829239E-2</v>
      </c>
      <c r="T91" s="202">
        <v>8061</v>
      </c>
      <c r="U91" s="218">
        <v>156885</v>
      </c>
      <c r="V91" s="4">
        <v>19390.063032999627</v>
      </c>
      <c r="Z91" s="4"/>
      <c r="AA91" s="4"/>
    </row>
    <row r="92" spans="2:29">
      <c r="B92" s="3">
        <v>1867</v>
      </c>
      <c r="C92" t="s">
        <v>113</v>
      </c>
      <c r="D92" s="208">
        <v>49028</v>
      </c>
      <c r="E92" s="37">
        <f t="shared" si="26"/>
        <v>19084.468664850134</v>
      </c>
      <c r="F92" s="178">
        <f t="shared" si="27"/>
        <v>0.77116258697433204</v>
      </c>
      <c r="G92" s="38">
        <f t="shared" si="17"/>
        <v>3397.9141457331284</v>
      </c>
      <c r="H92" s="38">
        <f t="shared" si="18"/>
        <v>8729.2414403884068</v>
      </c>
      <c r="I92" s="38">
        <f t="shared" si="19"/>
        <v>1115.9485232401385</v>
      </c>
      <c r="J92" s="39">
        <f t="shared" si="20"/>
        <v>2866.871756203916</v>
      </c>
      <c r="K92" s="38">
        <f t="shared" si="21"/>
        <v>837.15585615150462</v>
      </c>
      <c r="L92" s="39">
        <f t="shared" si="22"/>
        <v>2150.6533944532152</v>
      </c>
      <c r="M92" s="35">
        <f t="shared" si="23"/>
        <v>10879.894834841622</v>
      </c>
      <c r="N92" s="35">
        <f t="shared" si="24"/>
        <v>59907.894834841623</v>
      </c>
      <c r="O92" s="35">
        <f t="shared" si="25"/>
        <v>23319.538666734767</v>
      </c>
      <c r="P92" s="36">
        <f t="shared" si="28"/>
        <v>0.94229271357229871</v>
      </c>
      <c r="Q92" s="204">
        <v>2418.337326376155</v>
      </c>
      <c r="R92" s="36">
        <f t="shared" si="29"/>
        <v>2.3378141437755698E-2</v>
      </c>
      <c r="S92" s="36">
        <f t="shared" si="30"/>
        <v>4.2100902297068303E-2</v>
      </c>
      <c r="T92" s="202">
        <v>2569</v>
      </c>
      <c r="U92" s="218">
        <v>47908</v>
      </c>
      <c r="V92" s="4">
        <v>18313.455657492355</v>
      </c>
      <c r="Z92" s="4"/>
      <c r="AA92" s="4"/>
    </row>
    <row r="93" spans="2:29">
      <c r="B93" s="3">
        <v>1868</v>
      </c>
      <c r="C93" t="s">
        <v>114</v>
      </c>
      <c r="D93" s="208">
        <v>98370</v>
      </c>
      <c r="E93" s="37">
        <f t="shared" si="26"/>
        <v>22306.122448979593</v>
      </c>
      <c r="F93" s="178">
        <f t="shared" si="27"/>
        <v>0.90134273032203416</v>
      </c>
      <c r="G93" s="38">
        <f t="shared" si="17"/>
        <v>1464.921875255453</v>
      </c>
      <c r="H93" s="38">
        <f t="shared" si="18"/>
        <v>6460.3054698765472</v>
      </c>
      <c r="I93" s="38">
        <f t="shared" si="19"/>
        <v>0</v>
      </c>
      <c r="J93" s="39">
        <f t="shared" si="20"/>
        <v>0</v>
      </c>
      <c r="K93" s="38">
        <f t="shared" si="21"/>
        <v>-278.79266708863389</v>
      </c>
      <c r="L93" s="39">
        <f t="shared" si="22"/>
        <v>-1229.4756618608756</v>
      </c>
      <c r="M93" s="35">
        <f t="shared" si="23"/>
        <v>5230.8298080156719</v>
      </c>
      <c r="N93" s="35">
        <f t="shared" si="24"/>
        <v>103600.82980801567</v>
      </c>
      <c r="O93" s="35">
        <f t="shared" si="25"/>
        <v>23492.251657146411</v>
      </c>
      <c r="P93" s="36">
        <f t="shared" si="28"/>
        <v>0.94927167635239573</v>
      </c>
      <c r="Q93" s="204">
        <v>2476.3986930051442</v>
      </c>
      <c r="R93" s="36">
        <f t="shared" si="29"/>
        <v>-1.6791604197901048E-2</v>
      </c>
      <c r="S93" s="36">
        <f t="shared" si="30"/>
        <v>-8.0965639629163866E-3</v>
      </c>
      <c r="T93" s="202">
        <v>4410</v>
      </c>
      <c r="U93" s="218">
        <v>100050</v>
      </c>
      <c r="V93" s="4">
        <v>22488.199595414699</v>
      </c>
      <c r="Z93" s="4"/>
      <c r="AA93" s="4"/>
    </row>
    <row r="94" spans="2:29">
      <c r="B94" s="3">
        <v>1870</v>
      </c>
      <c r="C94" t="s">
        <v>115</v>
      </c>
      <c r="D94" s="208">
        <v>217734</v>
      </c>
      <c r="E94" s="37">
        <f t="shared" si="26"/>
        <v>20607.041453719477</v>
      </c>
      <c r="F94" s="178">
        <f t="shared" si="27"/>
        <v>0.83268649897528613</v>
      </c>
      <c r="G94" s="38">
        <f t="shared" si="17"/>
        <v>2484.3704724115223</v>
      </c>
      <c r="H94" s="38">
        <f t="shared" si="18"/>
        <v>26249.858411500143</v>
      </c>
      <c r="I94" s="38">
        <f t="shared" si="19"/>
        <v>583.04804713586827</v>
      </c>
      <c r="J94" s="39">
        <f t="shared" si="20"/>
        <v>6160.4856660375835</v>
      </c>
      <c r="K94" s="38">
        <f t="shared" si="21"/>
        <v>304.25538004723438</v>
      </c>
      <c r="L94" s="39">
        <f t="shared" si="22"/>
        <v>3214.7623455790786</v>
      </c>
      <c r="M94" s="35">
        <f t="shared" si="23"/>
        <v>29464.620757079221</v>
      </c>
      <c r="N94" s="35">
        <f t="shared" si="24"/>
        <v>247198.62075707922</v>
      </c>
      <c r="O94" s="35">
        <f t="shared" si="25"/>
        <v>23395.667306178231</v>
      </c>
      <c r="P94" s="36">
        <f t="shared" si="28"/>
        <v>0.94536890917234628</v>
      </c>
      <c r="Q94" s="204">
        <v>7607.1741107397211</v>
      </c>
      <c r="R94" s="36">
        <f t="shared" si="29"/>
        <v>8.7095907418903527E-3</v>
      </c>
      <c r="S94" s="36">
        <f t="shared" si="30"/>
        <v>4.1271508066631143E-3</v>
      </c>
      <c r="T94" s="202">
        <v>10566</v>
      </c>
      <c r="U94" s="218">
        <v>215854</v>
      </c>
      <c r="V94" s="4">
        <v>20522.342650694049</v>
      </c>
      <c r="Z94" s="45"/>
      <c r="AA94" s="45"/>
      <c r="AB94" s="45"/>
      <c r="AC94" s="45"/>
    </row>
    <row r="95" spans="2:29">
      <c r="B95" s="3">
        <v>1871</v>
      </c>
      <c r="C95" t="s">
        <v>116</v>
      </c>
      <c r="D95" s="208">
        <v>96807</v>
      </c>
      <c r="E95" s="37">
        <f t="shared" si="26"/>
        <v>20760.669097147758</v>
      </c>
      <c r="F95" s="178">
        <f t="shared" si="27"/>
        <v>0.83889426367743503</v>
      </c>
      <c r="G95" s="38">
        <f t="shared" ref="G95:G158" si="31">($E$363-E95)*0.6</f>
        <v>2392.1938863545538</v>
      </c>
      <c r="H95" s="38">
        <f t="shared" ref="H95:H158" si="32">G95*T95/1000</f>
        <v>11154.800092071284</v>
      </c>
      <c r="I95" s="38">
        <f t="shared" ref="I95:I158" si="33">IF(E95&lt;E$363*0.9,(E$363*0.9-E95)*0.35,0)</f>
        <v>529.27837193597009</v>
      </c>
      <c r="J95" s="39">
        <f t="shared" ref="J95:J158" si="34">I95*T95/1000</f>
        <v>2468.0250483374284</v>
      </c>
      <c r="K95" s="38">
        <f t="shared" ref="K95:K158" si="35">I95+J$365</f>
        <v>250.48570484733619</v>
      </c>
      <c r="L95" s="39">
        <f t="shared" ref="L95:L158" si="36">K95*T95/1000</f>
        <v>1168.0148417031287</v>
      </c>
      <c r="M95" s="35">
        <f t="shared" ref="M95:M158" si="37">H95+L95</f>
        <v>12322.814933774413</v>
      </c>
      <c r="N95" s="35">
        <f t="shared" ref="N95:N158" si="38">D95+M95</f>
        <v>109129.81493377441</v>
      </c>
      <c r="O95" s="35">
        <f t="shared" ref="O95:O158" si="39">N95/T95*1000</f>
        <v>23403.348688349648</v>
      </c>
      <c r="P95" s="36">
        <f t="shared" si="28"/>
        <v>0.94567929740745393</v>
      </c>
      <c r="Q95" s="204">
        <v>3785.442644177494</v>
      </c>
      <c r="R95" s="36">
        <f t="shared" si="29"/>
        <v>-3.4767782718806706E-2</v>
      </c>
      <c r="S95" s="36">
        <f t="shared" si="30"/>
        <v>-1.241198613584105E-2</v>
      </c>
      <c r="T95" s="202">
        <v>4663</v>
      </c>
      <c r="U95" s="218">
        <v>100294</v>
      </c>
      <c r="V95" s="4">
        <v>21021.588765457975</v>
      </c>
      <c r="Z95" s="45"/>
      <c r="AA95" s="45"/>
      <c r="AB95" s="44"/>
      <c r="AC95" s="44"/>
    </row>
    <row r="96" spans="2:29">
      <c r="B96" s="3">
        <v>1874</v>
      </c>
      <c r="C96" t="s">
        <v>117</v>
      </c>
      <c r="D96" s="208">
        <v>23974</v>
      </c>
      <c r="E96" s="37">
        <f t="shared" si="26"/>
        <v>23619.704433497536</v>
      </c>
      <c r="F96" s="178">
        <f t="shared" si="27"/>
        <v>0.95442177062298084</v>
      </c>
      <c r="G96" s="38">
        <f t="shared" si="31"/>
        <v>676.77268454468719</v>
      </c>
      <c r="H96" s="38">
        <f t="shared" si="32"/>
        <v>686.92427481285745</v>
      </c>
      <c r="I96" s="38">
        <f t="shared" si="33"/>
        <v>0</v>
      </c>
      <c r="J96" s="39">
        <f t="shared" si="34"/>
        <v>0</v>
      </c>
      <c r="K96" s="38">
        <f t="shared" si="35"/>
        <v>-278.79266708863389</v>
      </c>
      <c r="L96" s="39">
        <f t="shared" si="36"/>
        <v>-282.97455709496336</v>
      </c>
      <c r="M96" s="35">
        <f t="shared" si="37"/>
        <v>403.94971771789409</v>
      </c>
      <c r="N96" s="35">
        <f t="shared" si="38"/>
        <v>24377.949717717893</v>
      </c>
      <c r="O96" s="35">
        <f t="shared" si="39"/>
        <v>24017.684450953588</v>
      </c>
      <c r="P96" s="36">
        <f t="shared" si="28"/>
        <v>0.97050329247277434</v>
      </c>
      <c r="Q96" s="204">
        <v>202.94096902499476</v>
      </c>
      <c r="R96" s="36">
        <f t="shared" si="29"/>
        <v>-8.6321887267045233E-2</v>
      </c>
      <c r="S96" s="36">
        <f t="shared" si="30"/>
        <v>-6.4717675734443439E-2</v>
      </c>
      <c r="T96" s="202">
        <v>1015</v>
      </c>
      <c r="U96" s="218">
        <v>26239</v>
      </c>
      <c r="V96" s="4">
        <v>25254.090471607316</v>
      </c>
      <c r="X96" s="4"/>
      <c r="Z96" s="45"/>
      <c r="AA96" s="45"/>
      <c r="AB96" s="44"/>
      <c r="AC96" s="44"/>
    </row>
    <row r="97" spans="2:29">
      <c r="B97" s="206">
        <v>1875</v>
      </c>
      <c r="C97" s="207" t="s">
        <v>118</v>
      </c>
      <c r="D97" s="208">
        <v>62329</v>
      </c>
      <c r="E97" s="37">
        <f t="shared" si="26"/>
        <v>22533.984092552422</v>
      </c>
      <c r="F97" s="178">
        <f t="shared" si="27"/>
        <v>0.91055013229982595</v>
      </c>
      <c r="G97" s="38">
        <f t="shared" si="31"/>
        <v>1328.2048891117556</v>
      </c>
      <c r="H97" s="38">
        <f t="shared" si="32"/>
        <v>3673.8147232831161</v>
      </c>
      <c r="I97" s="38">
        <f t="shared" si="33"/>
        <v>0</v>
      </c>
      <c r="J97" s="39">
        <f t="shared" si="34"/>
        <v>0</v>
      </c>
      <c r="K97" s="38">
        <f t="shared" si="35"/>
        <v>-278.79266708863389</v>
      </c>
      <c r="L97" s="39">
        <f t="shared" si="36"/>
        <v>-771.14051716716131</v>
      </c>
      <c r="M97" s="35">
        <f t="shared" si="37"/>
        <v>2902.6742061159548</v>
      </c>
      <c r="N97" s="35">
        <f t="shared" si="38"/>
        <v>65231.674206115953</v>
      </c>
      <c r="O97" s="35">
        <f t="shared" si="39"/>
        <v>23583.396314575544</v>
      </c>
      <c r="P97" s="36">
        <f t="shared" si="28"/>
        <v>0.95295463714351247</v>
      </c>
      <c r="Q97" s="204">
        <v>2040.3025815991509</v>
      </c>
      <c r="R97" s="36">
        <f t="shared" si="29"/>
        <v>1.701943073749658E-2</v>
      </c>
      <c r="S97" s="36">
        <f t="shared" si="30"/>
        <v>2.2902406475674444E-2</v>
      </c>
      <c r="T97" s="202">
        <v>2766</v>
      </c>
      <c r="U97" s="218">
        <v>61285.948051948057</v>
      </c>
      <c r="V97" s="4">
        <v>22029.456524783629</v>
      </c>
      <c r="W97" s="4"/>
      <c r="X97" s="4"/>
      <c r="Z97" s="44"/>
      <c r="AA97" s="44"/>
      <c r="AB97" s="44"/>
      <c r="AC97" s="44"/>
    </row>
    <row r="98" spans="2:29" ht="29.1" customHeight="1">
      <c r="B98" s="3">
        <v>3001</v>
      </c>
      <c r="C98" t="s">
        <v>119</v>
      </c>
      <c r="D98" s="208">
        <v>593700</v>
      </c>
      <c r="E98" s="37">
        <f t="shared" si="26"/>
        <v>18923.915468715139</v>
      </c>
      <c r="F98" s="178">
        <f t="shared" si="27"/>
        <v>0.76467497549020935</v>
      </c>
      <c r="G98" s="38">
        <f t="shared" si="31"/>
        <v>3494.2460634141257</v>
      </c>
      <c r="H98" s="38">
        <f t="shared" si="32"/>
        <v>109624.98174749136</v>
      </c>
      <c r="I98" s="38">
        <f t="shared" si="33"/>
        <v>1172.142141887387</v>
      </c>
      <c r="J98" s="39">
        <f t="shared" si="34"/>
        <v>36773.615417432993</v>
      </c>
      <c r="K98" s="38">
        <f t="shared" si="35"/>
        <v>893.34947479875314</v>
      </c>
      <c r="L98" s="39">
        <f t="shared" si="36"/>
        <v>28027.053072861279</v>
      </c>
      <c r="M98" s="35">
        <f t="shared" si="37"/>
        <v>137652.03482035262</v>
      </c>
      <c r="N98" s="35">
        <f t="shared" si="38"/>
        <v>731352.03482035268</v>
      </c>
      <c r="O98" s="35">
        <f t="shared" si="39"/>
        <v>23311.51100692802</v>
      </c>
      <c r="P98" s="36">
        <f t="shared" si="28"/>
        <v>0.94196833299809268</v>
      </c>
      <c r="Q98" s="204">
        <v>27152.308326352228</v>
      </c>
      <c r="R98" s="36">
        <f t="shared" si="29"/>
        <v>6.0409906207901584E-3</v>
      </c>
      <c r="S98" s="36">
        <f t="shared" si="30"/>
        <v>-2.4416011907131227E-4</v>
      </c>
      <c r="T98" s="202">
        <v>31373</v>
      </c>
      <c r="U98" s="218">
        <v>590135</v>
      </c>
      <c r="V98" s="4">
        <v>18928.537062578183</v>
      </c>
      <c r="Z98" s="45"/>
      <c r="AA98" s="45"/>
      <c r="AB98" s="44"/>
      <c r="AC98" s="44"/>
    </row>
    <row r="99" spans="2:29">
      <c r="B99" s="3">
        <v>3002</v>
      </c>
      <c r="C99" t="s">
        <v>120</v>
      </c>
      <c r="D99" s="208">
        <v>1067265</v>
      </c>
      <c r="E99" s="37">
        <f t="shared" si="26"/>
        <v>21660.2398879711</v>
      </c>
      <c r="F99" s="178">
        <f t="shared" si="27"/>
        <v>0.87524399656235219</v>
      </c>
      <c r="G99" s="38">
        <f t="shared" si="31"/>
        <v>1852.4514118605489</v>
      </c>
      <c r="H99" s="38">
        <f t="shared" si="32"/>
        <v>91275.838416604834</v>
      </c>
      <c r="I99" s="38">
        <f t="shared" si="33"/>
        <v>214.42859514780048</v>
      </c>
      <c r="J99" s="39">
        <f t="shared" si="34"/>
        <v>10565.540168717573</v>
      </c>
      <c r="K99" s="38">
        <f t="shared" si="35"/>
        <v>-64.364071940833412</v>
      </c>
      <c r="L99" s="39">
        <f t="shared" si="36"/>
        <v>-3171.4109167406846</v>
      </c>
      <c r="M99" s="35">
        <f t="shared" si="37"/>
        <v>88104.427499864149</v>
      </c>
      <c r="N99" s="35">
        <f t="shared" si="38"/>
        <v>1155369.4274998643</v>
      </c>
      <c r="O99" s="35">
        <f t="shared" si="39"/>
        <v>23448.327227890819</v>
      </c>
      <c r="P99" s="36">
        <f t="shared" si="28"/>
        <v>0.9474967840516999</v>
      </c>
      <c r="Q99" s="204">
        <v>18608.006649487084</v>
      </c>
      <c r="R99" s="36">
        <f t="shared" si="29"/>
        <v>3.3335871597668181E-3</v>
      </c>
      <c r="S99" s="36">
        <f t="shared" si="30"/>
        <v>-4.8522367608028584E-3</v>
      </c>
      <c r="T99" s="202">
        <v>49273</v>
      </c>
      <c r="U99" s="218">
        <v>1063719</v>
      </c>
      <c r="V99" s="4">
        <v>21765.852959833031</v>
      </c>
      <c r="Z99" s="45"/>
      <c r="AA99" s="45"/>
      <c r="AB99" s="44"/>
      <c r="AC99" s="44"/>
    </row>
    <row r="100" spans="2:29">
      <c r="B100" s="3">
        <v>3003</v>
      </c>
      <c r="C100" t="s">
        <v>121</v>
      </c>
      <c r="D100" s="208">
        <v>1133038</v>
      </c>
      <c r="E100" s="37">
        <f t="shared" si="26"/>
        <v>19971.761968553903</v>
      </c>
      <c r="F100" s="178">
        <f t="shared" si="27"/>
        <v>0.80701621284705283</v>
      </c>
      <c r="G100" s="38">
        <f t="shared" si="31"/>
        <v>2865.538163510867</v>
      </c>
      <c r="H100" s="38">
        <f t="shared" si="32"/>
        <v>162567.7110922985</v>
      </c>
      <c r="I100" s="38">
        <f t="shared" si="33"/>
        <v>805.39586694381933</v>
      </c>
      <c r="J100" s="39">
        <f t="shared" si="34"/>
        <v>45691.718323456756</v>
      </c>
      <c r="K100" s="38">
        <f t="shared" si="35"/>
        <v>526.60319985518549</v>
      </c>
      <c r="L100" s="39">
        <f t="shared" si="36"/>
        <v>29875.252734184385</v>
      </c>
      <c r="M100" s="35">
        <f t="shared" si="37"/>
        <v>192442.96382648288</v>
      </c>
      <c r="N100" s="35">
        <f t="shared" si="38"/>
        <v>1325480.9638264829</v>
      </c>
      <c r="O100" s="35">
        <f t="shared" si="39"/>
        <v>23363.903331919952</v>
      </c>
      <c r="P100" s="36">
        <f t="shared" si="28"/>
        <v>0.94408539486593468</v>
      </c>
      <c r="Q100" s="204">
        <v>41819.370864138531</v>
      </c>
      <c r="R100" s="36">
        <f t="shared" si="29"/>
        <v>1.3382823155870581E-2</v>
      </c>
      <c r="S100" s="36">
        <f t="shared" si="30"/>
        <v>2.5378883627035485E-4</v>
      </c>
      <c r="T100" s="202">
        <v>56732</v>
      </c>
      <c r="U100" s="218">
        <v>1118075</v>
      </c>
      <c r="V100" s="4">
        <v>19966.694644355946</v>
      </c>
      <c r="Z100" s="4"/>
      <c r="AA100" s="4"/>
    </row>
    <row r="101" spans="2:29">
      <c r="B101" s="3">
        <v>3004</v>
      </c>
      <c r="C101" t="s">
        <v>122</v>
      </c>
      <c r="D101" s="208">
        <v>1711121</v>
      </c>
      <c r="E101" s="37">
        <f t="shared" si="26"/>
        <v>20769.812465861502</v>
      </c>
      <c r="F101" s="178">
        <f t="shared" si="27"/>
        <v>0.83926372766381985</v>
      </c>
      <c r="G101" s="38">
        <f t="shared" si="31"/>
        <v>2386.7078651263078</v>
      </c>
      <c r="H101" s="38">
        <f t="shared" si="32"/>
        <v>196628.92746843089</v>
      </c>
      <c r="I101" s="38">
        <f t="shared" si="33"/>
        <v>526.07819288615985</v>
      </c>
      <c r="J101" s="39">
        <f t="shared" si="34"/>
        <v>43340.95192092628</v>
      </c>
      <c r="K101" s="38">
        <f t="shared" si="35"/>
        <v>247.28552579752596</v>
      </c>
      <c r="L101" s="39">
        <f t="shared" si="36"/>
        <v>20372.618042829177</v>
      </c>
      <c r="M101" s="35">
        <f t="shared" si="37"/>
        <v>217001.54551126008</v>
      </c>
      <c r="N101" s="35">
        <f t="shared" si="38"/>
        <v>1928122.5455112602</v>
      </c>
      <c r="O101" s="35">
        <f t="shared" si="39"/>
        <v>23403.80585678534</v>
      </c>
      <c r="P101" s="36">
        <f t="shared" si="28"/>
        <v>0.94569777060677329</v>
      </c>
      <c r="Q101" s="204">
        <v>37140.322687232401</v>
      </c>
      <c r="R101" s="36">
        <f t="shared" si="29"/>
        <v>-1.3659077585705006E-2</v>
      </c>
      <c r="S101" s="36">
        <f t="shared" si="30"/>
        <v>-2.0998119710363319E-2</v>
      </c>
      <c r="T101" s="202">
        <v>82385</v>
      </c>
      <c r="U101" s="218">
        <v>1734817</v>
      </c>
      <c r="V101" s="4">
        <v>21215.29374357971</v>
      </c>
      <c r="Z101" s="4"/>
      <c r="AA101" s="4"/>
    </row>
    <row r="102" spans="2:29">
      <c r="B102" s="3">
        <v>3005</v>
      </c>
      <c r="C102" t="s">
        <v>123</v>
      </c>
      <c r="D102" s="208">
        <v>2342184</v>
      </c>
      <c r="E102" s="37">
        <f t="shared" si="26"/>
        <v>23101.651115538632</v>
      </c>
      <c r="F102" s="178">
        <f t="shared" si="27"/>
        <v>0.93348834334849606</v>
      </c>
      <c r="G102" s="38">
        <f t="shared" si="31"/>
        <v>987.6046753200294</v>
      </c>
      <c r="H102" s="38">
        <f t="shared" si="32"/>
        <v>100129.28761199651</v>
      </c>
      <c r="I102" s="38">
        <f t="shared" si="33"/>
        <v>0</v>
      </c>
      <c r="J102" s="39">
        <f t="shared" si="34"/>
        <v>0</v>
      </c>
      <c r="K102" s="38">
        <f t="shared" si="35"/>
        <v>-278.79266708863389</v>
      </c>
      <c r="L102" s="39">
        <f t="shared" si="36"/>
        <v>-28265.673345448238</v>
      </c>
      <c r="M102" s="35">
        <f t="shared" si="37"/>
        <v>71863.614266548277</v>
      </c>
      <c r="N102" s="35">
        <f t="shared" si="38"/>
        <v>2414047.6142665483</v>
      </c>
      <c r="O102" s="35">
        <f t="shared" si="39"/>
        <v>23810.463123770031</v>
      </c>
      <c r="P102" s="36">
        <f t="shared" si="28"/>
        <v>0.96212992156298061</v>
      </c>
      <c r="Q102" s="204">
        <v>10750.118704993409</v>
      </c>
      <c r="R102" s="36">
        <f t="shared" si="29"/>
        <v>9.1705803783015214E-3</v>
      </c>
      <c r="S102" s="36">
        <f t="shared" si="30"/>
        <v>1.157814146232588E-3</v>
      </c>
      <c r="T102" s="202">
        <v>101386</v>
      </c>
      <c r="U102" s="218">
        <v>2320900</v>
      </c>
      <c r="V102" s="4">
        <v>23074.934629800857</v>
      </c>
      <c r="Z102" s="45"/>
      <c r="AA102" s="45"/>
    </row>
    <row r="103" spans="2:29">
      <c r="B103" s="3">
        <v>3006</v>
      </c>
      <c r="C103" t="s">
        <v>124</v>
      </c>
      <c r="D103" s="208">
        <v>703669</v>
      </c>
      <c r="E103" s="37">
        <f t="shared" si="26"/>
        <v>25382.13757529849</v>
      </c>
      <c r="F103" s="178">
        <f t="shared" si="27"/>
        <v>1.0256379268004783</v>
      </c>
      <c r="G103" s="38">
        <f t="shared" si="31"/>
        <v>-380.68720053588476</v>
      </c>
      <c r="H103" s="38">
        <f t="shared" si="32"/>
        <v>-10553.791260456333</v>
      </c>
      <c r="I103" s="38">
        <f t="shared" si="33"/>
        <v>0</v>
      </c>
      <c r="J103" s="39">
        <f t="shared" si="34"/>
        <v>0</v>
      </c>
      <c r="K103" s="38">
        <f t="shared" si="35"/>
        <v>-278.79266708863389</v>
      </c>
      <c r="L103" s="39">
        <f t="shared" si="36"/>
        <v>-7728.9691096981978</v>
      </c>
      <c r="M103" s="35">
        <f t="shared" si="37"/>
        <v>-18282.76037015453</v>
      </c>
      <c r="N103" s="35">
        <f t="shared" si="38"/>
        <v>685386.23962984548</v>
      </c>
      <c r="O103" s="35">
        <f t="shared" si="39"/>
        <v>24722.65770767397</v>
      </c>
      <c r="P103" s="36">
        <f t="shared" si="28"/>
        <v>0.9989897549437734</v>
      </c>
      <c r="Q103" s="204">
        <v>1796.2400830344122</v>
      </c>
      <c r="R103" s="36">
        <f t="shared" si="29"/>
        <v>1.3284008501765442E-2</v>
      </c>
      <c r="S103" s="36">
        <f t="shared" si="30"/>
        <v>4.4388355386147495E-3</v>
      </c>
      <c r="T103" s="202">
        <v>27723</v>
      </c>
      <c r="U103" s="218">
        <v>694444</v>
      </c>
      <c r="V103" s="4">
        <v>25269.968341763401</v>
      </c>
      <c r="Z103" s="45"/>
      <c r="AA103" s="45"/>
    </row>
    <row r="104" spans="2:29">
      <c r="B104" s="3">
        <v>3007</v>
      </c>
      <c r="C104" t="s">
        <v>125</v>
      </c>
      <c r="D104" s="208">
        <v>663129</v>
      </c>
      <c r="E104" s="37">
        <f t="shared" si="26"/>
        <v>21641.885055970757</v>
      </c>
      <c r="F104" s="178">
        <f t="shared" si="27"/>
        <v>0.87450231703344117</v>
      </c>
      <c r="G104" s="38">
        <f t="shared" si="31"/>
        <v>1863.4643110607547</v>
      </c>
      <c r="H104" s="38">
        <f t="shared" si="32"/>
        <v>57098.409955212584</v>
      </c>
      <c r="I104" s="38">
        <f t="shared" si="33"/>
        <v>220.85278634792047</v>
      </c>
      <c r="J104" s="39">
        <f t="shared" si="34"/>
        <v>6767.1502264866303</v>
      </c>
      <c r="K104" s="38">
        <f t="shared" si="35"/>
        <v>-57.93988074071342</v>
      </c>
      <c r="L104" s="39">
        <f t="shared" si="36"/>
        <v>-1775.3358857761998</v>
      </c>
      <c r="M104" s="35">
        <f t="shared" si="37"/>
        <v>55323.074069436385</v>
      </c>
      <c r="N104" s="35">
        <f t="shared" si="38"/>
        <v>718452.07406943641</v>
      </c>
      <c r="O104" s="35">
        <f t="shared" si="39"/>
        <v>23447.409486290802</v>
      </c>
      <c r="P104" s="36">
        <f t="shared" si="28"/>
        <v>0.94745970007525437</v>
      </c>
      <c r="Q104" s="204">
        <v>11072.858473138047</v>
      </c>
      <c r="R104" s="36">
        <f t="shared" si="29"/>
        <v>1.6694774929473813E-2</v>
      </c>
      <c r="S104" s="36">
        <f t="shared" si="30"/>
        <v>1.0091783505859505E-2</v>
      </c>
      <c r="T104" s="202">
        <v>30641</v>
      </c>
      <c r="U104" s="218">
        <v>652240</v>
      </c>
      <c r="V104" s="4">
        <v>21425.661914460285</v>
      </c>
      <c r="Z104" s="45"/>
      <c r="AA104" s="45"/>
    </row>
    <row r="105" spans="2:29">
      <c r="B105" s="3">
        <v>3011</v>
      </c>
      <c r="C105" t="s">
        <v>126</v>
      </c>
      <c r="D105" s="208">
        <v>123728</v>
      </c>
      <c r="E105" s="37">
        <f t="shared" si="26"/>
        <v>26505.569837189374</v>
      </c>
      <c r="F105" s="178">
        <f t="shared" si="27"/>
        <v>1.0710334232423491</v>
      </c>
      <c r="G105" s="38">
        <f t="shared" si="31"/>
        <v>-1054.7465576704155</v>
      </c>
      <c r="H105" s="38">
        <f t="shared" si="32"/>
        <v>-4923.5569312054995</v>
      </c>
      <c r="I105" s="38">
        <f t="shared" si="33"/>
        <v>0</v>
      </c>
      <c r="J105" s="39">
        <f t="shared" si="34"/>
        <v>0</v>
      </c>
      <c r="K105" s="38">
        <f t="shared" si="35"/>
        <v>-278.79266708863389</v>
      </c>
      <c r="L105" s="39">
        <f t="shared" si="36"/>
        <v>-1301.4041699697432</v>
      </c>
      <c r="M105" s="35">
        <f t="shared" si="37"/>
        <v>-6224.9611011752422</v>
      </c>
      <c r="N105" s="35">
        <f t="shared" si="38"/>
        <v>117503.03889882476</v>
      </c>
      <c r="O105" s="35">
        <f t="shared" si="39"/>
        <v>25172.030612430328</v>
      </c>
      <c r="P105" s="36">
        <f t="shared" si="28"/>
        <v>1.0171479535205219</v>
      </c>
      <c r="Q105" s="204">
        <v>-1066.2190705333242</v>
      </c>
      <c r="R105" s="36">
        <f t="shared" si="29"/>
        <v>5.1015434606011371E-3</v>
      </c>
      <c r="S105" s="36">
        <f t="shared" si="30"/>
        <v>-9.7553559607317028E-3</v>
      </c>
      <c r="T105" s="202">
        <v>4668</v>
      </c>
      <c r="U105" s="218">
        <v>123100</v>
      </c>
      <c r="V105" s="4">
        <v>26766.688410524028</v>
      </c>
      <c r="Z105" s="45"/>
      <c r="AA105" s="45"/>
    </row>
    <row r="106" spans="2:29">
      <c r="B106" s="3">
        <v>3012</v>
      </c>
      <c r="C106" t="s">
        <v>127</v>
      </c>
      <c r="D106" s="208">
        <v>25883</v>
      </c>
      <c r="E106" s="37">
        <f t="shared" si="26"/>
        <v>19534.33962264151</v>
      </c>
      <c r="F106" s="178">
        <f t="shared" si="27"/>
        <v>0.78934091080967062</v>
      </c>
      <c r="G106" s="38">
        <f t="shared" si="31"/>
        <v>3127.9915710583032</v>
      </c>
      <c r="H106" s="38">
        <f t="shared" si="32"/>
        <v>4144.5888316522514</v>
      </c>
      <c r="I106" s="38">
        <f t="shared" si="33"/>
        <v>958.493688013157</v>
      </c>
      <c r="J106" s="39">
        <f t="shared" si="34"/>
        <v>1270.004136617433</v>
      </c>
      <c r="K106" s="38">
        <f t="shared" si="35"/>
        <v>679.70102092452316</v>
      </c>
      <c r="L106" s="39">
        <f t="shared" si="36"/>
        <v>900.60385272499309</v>
      </c>
      <c r="M106" s="35">
        <f t="shared" si="37"/>
        <v>5045.1926843772444</v>
      </c>
      <c r="N106" s="35">
        <f t="shared" si="38"/>
        <v>30928.192684377245</v>
      </c>
      <c r="O106" s="35">
        <f t="shared" si="39"/>
        <v>23342.032214624334</v>
      </c>
      <c r="P106" s="36">
        <f t="shared" si="28"/>
        <v>0.94320162976406563</v>
      </c>
      <c r="Q106" s="204">
        <v>815.88402391918953</v>
      </c>
      <c r="R106" s="36">
        <f t="shared" si="29"/>
        <v>-3.3350761876307138E-2</v>
      </c>
      <c r="S106" s="36">
        <f t="shared" si="30"/>
        <v>-1.000527084237636E-2</v>
      </c>
      <c r="T106" s="202">
        <v>1325</v>
      </c>
      <c r="U106" s="218">
        <v>26776</v>
      </c>
      <c r="V106" s="4">
        <v>19731.761238025054</v>
      </c>
      <c r="Z106" s="45"/>
      <c r="AA106" s="45"/>
    </row>
    <row r="107" spans="2:29">
      <c r="B107" s="3">
        <v>3013</v>
      </c>
      <c r="C107" t="s">
        <v>128</v>
      </c>
      <c r="D107" s="208">
        <v>69919</v>
      </c>
      <c r="E107" s="37">
        <f t="shared" si="26"/>
        <v>19448.956884561892</v>
      </c>
      <c r="F107" s="178">
        <f t="shared" si="27"/>
        <v>0.78589077686375153</v>
      </c>
      <c r="G107" s="38">
        <f t="shared" si="31"/>
        <v>3179.2212139060734</v>
      </c>
      <c r="H107" s="38">
        <f t="shared" si="32"/>
        <v>11429.300263992334</v>
      </c>
      <c r="I107" s="38">
        <f t="shared" si="33"/>
        <v>988.37764634102302</v>
      </c>
      <c r="J107" s="39">
        <f t="shared" si="34"/>
        <v>3553.2176385959779</v>
      </c>
      <c r="K107" s="38">
        <f t="shared" si="35"/>
        <v>709.58497925238908</v>
      </c>
      <c r="L107" s="39">
        <f t="shared" si="36"/>
        <v>2550.9580004123391</v>
      </c>
      <c r="M107" s="35">
        <f t="shared" si="37"/>
        <v>13980.258264404674</v>
      </c>
      <c r="N107" s="35">
        <f t="shared" si="38"/>
        <v>83899.258264404678</v>
      </c>
      <c r="O107" s="35">
        <f t="shared" si="39"/>
        <v>23337.763077720356</v>
      </c>
      <c r="P107" s="36">
        <f t="shared" si="28"/>
        <v>0.94302912306676978</v>
      </c>
      <c r="Q107" s="204">
        <v>2652.4264648977205</v>
      </c>
      <c r="R107" s="36">
        <f t="shared" si="29"/>
        <v>3.8333429047263537E-3</v>
      </c>
      <c r="S107" s="36">
        <f t="shared" si="30"/>
        <v>2.9956516589088661E-3</v>
      </c>
      <c r="T107" s="202">
        <v>3595</v>
      </c>
      <c r="U107" s="218">
        <v>69652</v>
      </c>
      <c r="V107" s="4">
        <v>19390.868596881959</v>
      </c>
      <c r="Z107" s="45"/>
      <c r="AA107" s="45"/>
    </row>
    <row r="108" spans="2:29">
      <c r="B108" s="3">
        <v>3014</v>
      </c>
      <c r="C108" t="s">
        <v>129</v>
      </c>
      <c r="D108" s="208">
        <v>932107</v>
      </c>
      <c r="E108" s="37">
        <f t="shared" si="26"/>
        <v>20809.675834970531</v>
      </c>
      <c r="F108" s="178">
        <f t="shared" si="27"/>
        <v>0.84087452120423678</v>
      </c>
      <c r="G108" s="38">
        <f t="shared" si="31"/>
        <v>2362.7898436608907</v>
      </c>
      <c r="H108" s="38">
        <f t="shared" si="32"/>
        <v>105834.08267725862</v>
      </c>
      <c r="I108" s="38">
        <f t="shared" si="33"/>
        <v>512.12601369799972</v>
      </c>
      <c r="J108" s="39">
        <f t="shared" si="34"/>
        <v>22939.148405560802</v>
      </c>
      <c r="K108" s="38">
        <f t="shared" si="35"/>
        <v>233.33334660936583</v>
      </c>
      <c r="L108" s="39">
        <f t="shared" si="36"/>
        <v>10451.467261326714</v>
      </c>
      <c r="M108" s="35">
        <f t="shared" si="37"/>
        <v>116285.54993858533</v>
      </c>
      <c r="N108" s="35">
        <f t="shared" si="38"/>
        <v>1048392.5499385854</v>
      </c>
      <c r="O108" s="35">
        <f t="shared" si="39"/>
        <v>23405.799025240791</v>
      </c>
      <c r="P108" s="36">
        <f t="shared" si="28"/>
        <v>0.94577831028379411</v>
      </c>
      <c r="Q108" s="204">
        <v>25285.897848595021</v>
      </c>
      <c r="R108" s="36">
        <f t="shared" si="29"/>
        <v>-3.4032225299105092E-3</v>
      </c>
      <c r="S108" s="36">
        <f t="shared" si="30"/>
        <v>-1.3904956745080311E-2</v>
      </c>
      <c r="T108" s="202">
        <v>44792</v>
      </c>
      <c r="U108" s="218">
        <v>935290</v>
      </c>
      <c r="V108" s="4">
        <v>21103.113718411554</v>
      </c>
      <c r="Z108" s="45"/>
      <c r="AA108" s="45"/>
    </row>
    <row r="109" spans="2:29">
      <c r="B109" s="3">
        <v>3015</v>
      </c>
      <c r="C109" t="s">
        <v>130</v>
      </c>
      <c r="D109" s="208">
        <v>74956</v>
      </c>
      <c r="E109" s="37">
        <f t="shared" si="26"/>
        <v>19699.342969776608</v>
      </c>
      <c r="F109" s="178">
        <f t="shared" si="27"/>
        <v>0.79600834338380799</v>
      </c>
      <c r="G109" s="38">
        <f t="shared" si="31"/>
        <v>3028.9895627772444</v>
      </c>
      <c r="H109" s="38">
        <f t="shared" si="32"/>
        <v>11525.305286367415</v>
      </c>
      <c r="I109" s="38">
        <f t="shared" si="33"/>
        <v>900.74251651587269</v>
      </c>
      <c r="J109" s="39">
        <f t="shared" si="34"/>
        <v>3427.3252753428956</v>
      </c>
      <c r="K109" s="38">
        <f t="shared" si="35"/>
        <v>621.94984942723886</v>
      </c>
      <c r="L109" s="39">
        <f t="shared" si="36"/>
        <v>2366.5191770706438</v>
      </c>
      <c r="M109" s="35">
        <f t="shared" si="37"/>
        <v>13891.824463438059</v>
      </c>
      <c r="N109" s="35">
        <f t="shared" si="38"/>
        <v>88847.824463438053</v>
      </c>
      <c r="O109" s="35">
        <f t="shared" si="39"/>
        <v>23350.282381981091</v>
      </c>
      <c r="P109" s="36">
        <f t="shared" si="28"/>
        <v>0.94353500139277258</v>
      </c>
      <c r="Q109" s="204">
        <v>3464.8616686887017</v>
      </c>
      <c r="R109" s="36">
        <f t="shared" si="29"/>
        <v>-1.0677753580149146E-2</v>
      </c>
      <c r="S109" s="36">
        <f t="shared" si="30"/>
        <v>-1.2757800353173854E-2</v>
      </c>
      <c r="T109" s="202">
        <v>3805</v>
      </c>
      <c r="U109" s="218">
        <v>75765</v>
      </c>
      <c r="V109" s="4">
        <v>19953.91098235449</v>
      </c>
      <c r="Z109" s="45"/>
      <c r="AA109" s="45"/>
    </row>
    <row r="110" spans="2:29">
      <c r="B110" s="3">
        <v>3016</v>
      </c>
      <c r="C110" t="s">
        <v>131</v>
      </c>
      <c r="D110" s="208">
        <v>168481</v>
      </c>
      <c r="E110" s="37">
        <f t="shared" si="26"/>
        <v>20409.569957601456</v>
      </c>
      <c r="F110" s="178">
        <f t="shared" si="27"/>
        <v>0.82470709789924046</v>
      </c>
      <c r="G110" s="38">
        <f t="shared" si="31"/>
        <v>2602.8533700823355</v>
      </c>
      <c r="H110" s="38">
        <f t="shared" si="32"/>
        <v>21486.554570029679</v>
      </c>
      <c r="I110" s="38">
        <f t="shared" si="33"/>
        <v>652.1630707771759</v>
      </c>
      <c r="J110" s="39">
        <f t="shared" si="34"/>
        <v>5383.6061492655872</v>
      </c>
      <c r="K110" s="38">
        <f t="shared" si="35"/>
        <v>373.37040368854201</v>
      </c>
      <c r="L110" s="39">
        <f t="shared" si="36"/>
        <v>3082.1726824489142</v>
      </c>
      <c r="M110" s="35">
        <f t="shared" si="37"/>
        <v>24568.727252478595</v>
      </c>
      <c r="N110" s="35">
        <f t="shared" si="38"/>
        <v>193049.72725247859</v>
      </c>
      <c r="O110" s="35">
        <f t="shared" si="39"/>
        <v>23385.793731372331</v>
      </c>
      <c r="P110" s="36">
        <f t="shared" si="28"/>
        <v>0.9449699391185441</v>
      </c>
      <c r="Q110" s="204">
        <v>4643.8457490210567</v>
      </c>
      <c r="R110" s="36">
        <f t="shared" si="29"/>
        <v>3.6487234697016306E-2</v>
      </c>
      <c r="S110" s="36">
        <f t="shared" si="30"/>
        <v>3.3348266693694055E-2</v>
      </c>
      <c r="T110" s="202">
        <v>8255</v>
      </c>
      <c r="U110" s="218">
        <v>162550</v>
      </c>
      <c r="V110" s="4">
        <v>19750.911300121508</v>
      </c>
      <c r="Z110" s="45"/>
      <c r="AA110" s="45"/>
    </row>
    <row r="111" spans="2:29">
      <c r="B111" s="3">
        <v>3017</v>
      </c>
      <c r="C111" t="s">
        <v>132</v>
      </c>
      <c r="D111" s="208">
        <v>162370</v>
      </c>
      <c r="E111" s="37">
        <f t="shared" si="26"/>
        <v>21626.265316995206</v>
      </c>
      <c r="F111" s="178">
        <f t="shared" si="27"/>
        <v>0.87387115676758398</v>
      </c>
      <c r="G111" s="38">
        <f t="shared" si="31"/>
        <v>1872.8361544460849</v>
      </c>
      <c r="H111" s="38">
        <f t="shared" si="32"/>
        <v>14061.253847581205</v>
      </c>
      <c r="I111" s="38">
        <f t="shared" si="33"/>
        <v>226.31969498936323</v>
      </c>
      <c r="J111" s="39">
        <f t="shared" si="34"/>
        <v>1699.208269980139</v>
      </c>
      <c r="K111" s="38">
        <f t="shared" si="35"/>
        <v>-52.472972099270663</v>
      </c>
      <c r="L111" s="39">
        <f t="shared" si="36"/>
        <v>-393.96707452132415</v>
      </c>
      <c r="M111" s="35">
        <f t="shared" si="37"/>
        <v>13667.286773059881</v>
      </c>
      <c r="N111" s="35">
        <f t="shared" si="38"/>
        <v>176037.28677305987</v>
      </c>
      <c r="O111" s="35">
        <f t="shared" si="39"/>
        <v>23446.628499342019</v>
      </c>
      <c r="P111" s="36">
        <f t="shared" si="28"/>
        <v>0.94742814206196135</v>
      </c>
      <c r="Q111" s="204">
        <v>1926.8790955360564</v>
      </c>
      <c r="R111" s="36">
        <f t="shared" si="29"/>
        <v>-3.3246318278086983E-4</v>
      </c>
      <c r="S111" s="36">
        <f t="shared" si="30"/>
        <v>4.1945341869295003E-3</v>
      </c>
      <c r="T111" s="202">
        <v>7508</v>
      </c>
      <c r="U111" s="218">
        <v>162424</v>
      </c>
      <c r="V111" s="4">
        <v>21535.932113497747</v>
      </c>
      <c r="Z111" s="45"/>
      <c r="AA111" s="45"/>
    </row>
    <row r="112" spans="2:29">
      <c r="B112" s="3">
        <v>3018</v>
      </c>
      <c r="C112" t="s">
        <v>133</v>
      </c>
      <c r="D112" s="208">
        <v>117000</v>
      </c>
      <c r="E112" s="37">
        <f t="shared" si="26"/>
        <v>20397.489539748953</v>
      </c>
      <c r="F112" s="178">
        <f t="shared" si="27"/>
        <v>0.82421895403490408</v>
      </c>
      <c r="G112" s="38">
        <f t="shared" si="31"/>
        <v>2610.1016207938374</v>
      </c>
      <c r="H112" s="38">
        <f t="shared" si="32"/>
        <v>14971.542896873452</v>
      </c>
      <c r="I112" s="38">
        <f t="shared" si="33"/>
        <v>656.39121702555201</v>
      </c>
      <c r="J112" s="39">
        <f t="shared" si="34"/>
        <v>3765.0600208585661</v>
      </c>
      <c r="K112" s="38">
        <f t="shared" si="35"/>
        <v>377.59854993691812</v>
      </c>
      <c r="L112" s="39">
        <f t="shared" si="36"/>
        <v>2165.9052824381624</v>
      </c>
      <c r="M112" s="35">
        <f t="shared" si="37"/>
        <v>17137.448179311614</v>
      </c>
      <c r="N112" s="35">
        <f t="shared" si="38"/>
        <v>134137.44817931161</v>
      </c>
      <c r="O112" s="35">
        <f t="shared" si="39"/>
        <v>23385.18971047971</v>
      </c>
      <c r="P112" s="36">
        <f t="shared" si="28"/>
        <v>0.94494553192532749</v>
      </c>
      <c r="Q112" s="204">
        <v>3595.8144235475356</v>
      </c>
      <c r="R112" s="36">
        <f t="shared" si="29"/>
        <v>1.9821139061764553E-2</v>
      </c>
      <c r="S112" s="36">
        <f t="shared" si="30"/>
        <v>-5.6032721805354645E-3</v>
      </c>
      <c r="T112" s="202">
        <v>5736</v>
      </c>
      <c r="U112" s="218">
        <v>114726</v>
      </c>
      <c r="V112" s="4">
        <v>20512.426247094583</v>
      </c>
      <c r="Z112" s="45"/>
      <c r="AA112" s="45"/>
    </row>
    <row r="113" spans="2:27">
      <c r="B113" s="3">
        <v>3019</v>
      </c>
      <c r="C113" t="s">
        <v>134</v>
      </c>
      <c r="D113" s="208">
        <v>437549</v>
      </c>
      <c r="E113" s="37">
        <f t="shared" si="26"/>
        <v>24251.690499944572</v>
      </c>
      <c r="F113" s="178">
        <f t="shared" si="27"/>
        <v>0.97995897674025978</v>
      </c>
      <c r="G113" s="38">
        <f t="shared" si="31"/>
        <v>297.58104467646552</v>
      </c>
      <c r="H113" s="38">
        <f t="shared" si="32"/>
        <v>5368.9572080527905</v>
      </c>
      <c r="I113" s="38">
        <f t="shared" si="33"/>
        <v>0</v>
      </c>
      <c r="J113" s="39">
        <f t="shared" si="34"/>
        <v>0</v>
      </c>
      <c r="K113" s="38">
        <f t="shared" si="35"/>
        <v>-278.79266708863389</v>
      </c>
      <c r="L113" s="39">
        <f t="shared" si="36"/>
        <v>-5029.9772996131333</v>
      </c>
      <c r="M113" s="35">
        <f t="shared" si="37"/>
        <v>338.97990843965727</v>
      </c>
      <c r="N113" s="35">
        <f t="shared" si="38"/>
        <v>437887.97990843968</v>
      </c>
      <c r="O113" s="35">
        <f t="shared" si="39"/>
        <v>24270.478877532409</v>
      </c>
      <c r="P113" s="36">
        <f t="shared" si="28"/>
        <v>0.98071817491968616</v>
      </c>
      <c r="Q113" s="204">
        <v>-766.21895256257449</v>
      </c>
      <c r="R113" s="36">
        <f t="shared" si="29"/>
        <v>-5.240375215412387E-3</v>
      </c>
      <c r="S113" s="36">
        <f t="shared" si="30"/>
        <v>-1.7259973829925186E-2</v>
      </c>
      <c r="T113" s="202">
        <v>18042</v>
      </c>
      <c r="U113" s="218">
        <v>439854</v>
      </c>
      <c r="V113" s="4">
        <v>24677.625673249549</v>
      </c>
      <c r="Z113" s="45"/>
      <c r="AA113" s="45"/>
    </row>
    <row r="114" spans="2:27">
      <c r="B114" s="143">
        <v>3020</v>
      </c>
      <c r="C114" s="34" t="s">
        <v>135</v>
      </c>
      <c r="D114" s="208">
        <v>1642984</v>
      </c>
      <c r="E114" s="37">
        <f t="shared" si="26"/>
        <v>27711.914721360143</v>
      </c>
      <c r="F114" s="178">
        <f t="shared" si="27"/>
        <v>1.1197792415303787</v>
      </c>
      <c r="G114" s="38">
        <f t="shared" si="31"/>
        <v>-1778.5534881728765</v>
      </c>
      <c r="H114" s="38">
        <f t="shared" si="32"/>
        <v>-105446.8792067935</v>
      </c>
      <c r="I114" s="38">
        <f t="shared" si="33"/>
        <v>0</v>
      </c>
      <c r="J114" s="39">
        <f t="shared" si="34"/>
        <v>0</v>
      </c>
      <c r="K114" s="38">
        <f t="shared" si="35"/>
        <v>-278.79266708863389</v>
      </c>
      <c r="L114" s="39">
        <f t="shared" si="36"/>
        <v>-16529.059646350925</v>
      </c>
      <c r="M114" s="35">
        <f t="shared" si="37"/>
        <v>-121975.93885314443</v>
      </c>
      <c r="N114" s="35">
        <f t="shared" si="38"/>
        <v>1521008.0611468556</v>
      </c>
      <c r="O114" s="35">
        <f t="shared" si="39"/>
        <v>25654.568566098627</v>
      </c>
      <c r="P114" s="36">
        <f t="shared" si="28"/>
        <v>1.0366462808357333</v>
      </c>
      <c r="Q114" s="204">
        <v>-27834.437072360728</v>
      </c>
      <c r="R114" s="199">
        <f t="shared" si="29"/>
        <v>-7.05371707414608E-3</v>
      </c>
      <c r="S114" s="200">
        <f t="shared" si="30"/>
        <v>-2.1356377403701381E-2</v>
      </c>
      <c r="T114" s="202">
        <v>59288</v>
      </c>
      <c r="U114" s="218">
        <v>1654655.4715515121</v>
      </c>
      <c r="V114" s="4">
        <v>28316.655911823804</v>
      </c>
      <c r="W114" s="146"/>
      <c r="X114" s="146"/>
      <c r="Y114" s="45"/>
      <c r="Z114" s="45"/>
      <c r="AA114" s="45"/>
    </row>
    <row r="115" spans="2:27">
      <c r="B115" s="143">
        <v>3021</v>
      </c>
      <c r="C115" s="34" t="s">
        <v>136</v>
      </c>
      <c r="D115" s="208">
        <v>475897</v>
      </c>
      <c r="E115" s="37">
        <f t="shared" si="26"/>
        <v>23283.771221684034</v>
      </c>
      <c r="F115" s="178">
        <f t="shared" si="27"/>
        <v>0.94084742756831496</v>
      </c>
      <c r="G115" s="38">
        <f t="shared" si="31"/>
        <v>878.33261163278871</v>
      </c>
      <c r="H115" s="38">
        <f t="shared" si="32"/>
        <v>17952.240249162569</v>
      </c>
      <c r="I115" s="38">
        <f t="shared" si="33"/>
        <v>0</v>
      </c>
      <c r="J115" s="39">
        <f t="shared" si="34"/>
        <v>0</v>
      </c>
      <c r="K115" s="38">
        <f t="shared" si="35"/>
        <v>-278.79266708863389</v>
      </c>
      <c r="L115" s="39">
        <f t="shared" si="36"/>
        <v>-5698.2433226245885</v>
      </c>
      <c r="M115" s="35">
        <f t="shared" si="37"/>
        <v>12253.99692653798</v>
      </c>
      <c r="N115" s="35">
        <f t="shared" si="38"/>
        <v>488150.99692653801</v>
      </c>
      <c r="O115" s="35">
        <f t="shared" si="39"/>
        <v>23883.311166228192</v>
      </c>
      <c r="P115" s="36">
        <f t="shared" si="28"/>
        <v>0.96507355525090821</v>
      </c>
      <c r="Q115" s="204">
        <v>1779.6857792136834</v>
      </c>
      <c r="R115" s="199">
        <f t="shared" si="29"/>
        <v>7.1371354257218052E-3</v>
      </c>
      <c r="S115" s="200">
        <f t="shared" si="30"/>
        <v>-7.6947192522538316E-3</v>
      </c>
      <c r="T115" s="202">
        <v>20439</v>
      </c>
      <c r="U115" s="218">
        <v>472524.52844848781</v>
      </c>
      <c r="V115" s="4">
        <v>23464.322596508482</v>
      </c>
      <c r="W115" s="146"/>
      <c r="X115" s="146"/>
      <c r="Y115" s="45"/>
      <c r="Z115" s="45"/>
      <c r="AA115" s="45"/>
    </row>
    <row r="116" spans="2:27">
      <c r="B116" s="3">
        <v>3022</v>
      </c>
      <c r="C116" t="s">
        <v>137</v>
      </c>
      <c r="D116" s="208">
        <v>475355</v>
      </c>
      <c r="E116" s="37">
        <f t="shared" si="26"/>
        <v>29939.850097625495</v>
      </c>
      <c r="F116" s="178">
        <f t="shared" si="27"/>
        <v>1.2098053480227657</v>
      </c>
      <c r="G116" s="38">
        <f t="shared" si="31"/>
        <v>-3115.3147139320877</v>
      </c>
      <c r="H116" s="38">
        <f t="shared" si="32"/>
        <v>-49461.851713099757</v>
      </c>
      <c r="I116" s="38">
        <f t="shared" si="33"/>
        <v>0</v>
      </c>
      <c r="J116" s="39">
        <f t="shared" si="34"/>
        <v>0</v>
      </c>
      <c r="K116" s="38">
        <f t="shared" si="35"/>
        <v>-278.79266708863389</v>
      </c>
      <c r="L116" s="39">
        <f t="shared" si="36"/>
        <v>-4426.3911753662405</v>
      </c>
      <c r="M116" s="35">
        <f t="shared" si="37"/>
        <v>-53888.242888465997</v>
      </c>
      <c r="N116" s="35">
        <f t="shared" si="38"/>
        <v>421466.75711153401</v>
      </c>
      <c r="O116" s="35">
        <f t="shared" si="39"/>
        <v>26545.742716604775</v>
      </c>
      <c r="P116" s="36">
        <f t="shared" si="28"/>
        <v>1.0726567234326885</v>
      </c>
      <c r="Q116" s="204">
        <v>-11732.817177133147</v>
      </c>
      <c r="R116" s="199">
        <f t="shared" si="29"/>
        <v>-3.1518816922438127E-3</v>
      </c>
      <c r="S116" s="199">
        <f t="shared" si="30"/>
        <v>-1.04350196732037E-2</v>
      </c>
      <c r="T116" s="202">
        <v>15877</v>
      </c>
      <c r="U116" s="218">
        <v>476858</v>
      </c>
      <c r="V116" s="4">
        <v>30255.567540130702</v>
      </c>
      <c r="X116" s="42"/>
      <c r="Y116" s="44"/>
      <c r="Z116" s="45"/>
      <c r="AA116" s="45"/>
    </row>
    <row r="117" spans="2:27">
      <c r="B117" s="3">
        <v>3023</v>
      </c>
      <c r="C117" t="s">
        <v>138</v>
      </c>
      <c r="D117" s="208">
        <v>496635</v>
      </c>
      <c r="E117" s="37">
        <f t="shared" si="26"/>
        <v>25317.85277324633</v>
      </c>
      <c r="F117" s="178">
        <f t="shared" si="27"/>
        <v>1.0230403153540049</v>
      </c>
      <c r="G117" s="38">
        <f t="shared" si="31"/>
        <v>-342.11631930458896</v>
      </c>
      <c r="H117" s="38">
        <f t="shared" si="32"/>
        <v>-6710.9537194788163</v>
      </c>
      <c r="I117" s="38">
        <f t="shared" si="33"/>
        <v>0</v>
      </c>
      <c r="J117" s="39">
        <f t="shared" si="34"/>
        <v>0</v>
      </c>
      <c r="K117" s="38">
        <f t="shared" si="35"/>
        <v>-278.79266708863389</v>
      </c>
      <c r="L117" s="39">
        <f t="shared" si="36"/>
        <v>-5468.7969576106425</v>
      </c>
      <c r="M117" s="35">
        <f t="shared" si="37"/>
        <v>-12179.750677089458</v>
      </c>
      <c r="N117" s="35">
        <f t="shared" si="38"/>
        <v>484455.24932291056</v>
      </c>
      <c r="O117" s="35">
        <f t="shared" si="39"/>
        <v>24696.943786853109</v>
      </c>
      <c r="P117" s="36">
        <f t="shared" si="28"/>
        <v>0.99795071036518412</v>
      </c>
      <c r="Q117" s="204">
        <v>-3969.0498045376171</v>
      </c>
      <c r="R117" s="199">
        <f t="shared" si="29"/>
        <v>-1.4274741131380414E-2</v>
      </c>
      <c r="S117" s="199">
        <f t="shared" si="30"/>
        <v>-2.0706879851567207E-2</v>
      </c>
      <c r="T117" s="202">
        <v>19616</v>
      </c>
      <c r="U117" s="218">
        <v>503827</v>
      </c>
      <c r="V117" s="4">
        <v>25853.191707717571</v>
      </c>
      <c r="X117" s="42"/>
      <c r="Y117" s="44"/>
      <c r="Z117" s="45"/>
      <c r="AA117" s="45"/>
    </row>
    <row r="118" spans="2:27">
      <c r="B118" s="3">
        <v>3024</v>
      </c>
      <c r="C118" t="s">
        <v>139</v>
      </c>
      <c r="D118" s="208">
        <v>5067119</v>
      </c>
      <c r="E118" s="37">
        <f t="shared" si="26"/>
        <v>39670.236669250226</v>
      </c>
      <c r="F118" s="178">
        <f t="shared" si="27"/>
        <v>1.6029894713331936</v>
      </c>
      <c r="G118" s="38">
        <f t="shared" si="31"/>
        <v>-8953.5466569069267</v>
      </c>
      <c r="H118" s="38">
        <f t="shared" si="32"/>
        <v>-1143645.4680333787</v>
      </c>
      <c r="I118" s="38">
        <f t="shared" si="33"/>
        <v>0</v>
      </c>
      <c r="J118" s="39">
        <f t="shared" si="34"/>
        <v>0</v>
      </c>
      <c r="K118" s="38">
        <f t="shared" si="35"/>
        <v>-278.79266708863389</v>
      </c>
      <c r="L118" s="39">
        <f t="shared" si="36"/>
        <v>-35610.466159898293</v>
      </c>
      <c r="M118" s="35">
        <f t="shared" si="37"/>
        <v>-1179255.934193277</v>
      </c>
      <c r="N118" s="35">
        <f t="shared" si="38"/>
        <v>3887863.0658067232</v>
      </c>
      <c r="O118" s="35">
        <f t="shared" si="39"/>
        <v>30437.897345254663</v>
      </c>
      <c r="P118" s="36">
        <f t="shared" si="28"/>
        <v>1.2299303727568593</v>
      </c>
      <c r="Q118" s="204">
        <v>-255283.85486253072</v>
      </c>
      <c r="R118" s="199">
        <f t="shared" si="29"/>
        <v>-2.7196206096708288E-2</v>
      </c>
      <c r="S118" s="199">
        <f t="shared" si="30"/>
        <v>-3.3974477437055728E-2</v>
      </c>
      <c r="T118" s="202">
        <v>127731</v>
      </c>
      <c r="U118" s="218">
        <v>5208778</v>
      </c>
      <c r="V118" s="4">
        <v>41065.412603180361</v>
      </c>
      <c r="X118" s="42"/>
      <c r="Y118" s="44"/>
      <c r="Z118" s="45"/>
      <c r="AA118" s="45"/>
    </row>
    <row r="119" spans="2:27">
      <c r="B119" s="3">
        <v>3025</v>
      </c>
      <c r="C119" t="s">
        <v>140</v>
      </c>
      <c r="D119" s="208">
        <v>3126529</v>
      </c>
      <c r="E119" s="37">
        <f t="shared" si="26"/>
        <v>33105.632087758495</v>
      </c>
      <c r="F119" s="178">
        <f t="shared" si="27"/>
        <v>1.3377278315972847</v>
      </c>
      <c r="G119" s="38">
        <f t="shared" si="31"/>
        <v>-5014.7839080118874</v>
      </c>
      <c r="H119" s="38">
        <f t="shared" si="32"/>
        <v>-473601.20705655066</v>
      </c>
      <c r="I119" s="38">
        <f t="shared" si="33"/>
        <v>0</v>
      </c>
      <c r="J119" s="39">
        <f t="shared" si="34"/>
        <v>0</v>
      </c>
      <c r="K119" s="38">
        <f t="shared" si="35"/>
        <v>-278.79266708863389</v>
      </c>
      <c r="L119" s="39">
        <f t="shared" si="36"/>
        <v>-26329.458272517673</v>
      </c>
      <c r="M119" s="35">
        <f t="shared" si="37"/>
        <v>-499930.66532906832</v>
      </c>
      <c r="N119" s="35">
        <f t="shared" si="38"/>
        <v>2626598.3346709316</v>
      </c>
      <c r="O119" s="35">
        <f t="shared" si="39"/>
        <v>27812.055512657975</v>
      </c>
      <c r="P119" s="36">
        <f t="shared" si="28"/>
        <v>1.1238257168624959</v>
      </c>
      <c r="Q119" s="204">
        <v>-111089.26359045354</v>
      </c>
      <c r="R119" s="199">
        <f t="shared" si="29"/>
        <v>4.520864217284217E-3</v>
      </c>
      <c r="S119" s="199">
        <f t="shared" si="30"/>
        <v>-3.5841420674181069E-3</v>
      </c>
      <c r="T119" s="202">
        <v>94441</v>
      </c>
      <c r="U119" s="218">
        <v>3112458</v>
      </c>
      <c r="V119" s="4">
        <v>33224.71418354167</v>
      </c>
      <c r="X119" s="42"/>
      <c r="Y119" s="44"/>
      <c r="Z119" s="45"/>
      <c r="AA119" s="45"/>
    </row>
    <row r="120" spans="2:27">
      <c r="B120" s="3">
        <v>3026</v>
      </c>
      <c r="C120" t="s">
        <v>141</v>
      </c>
      <c r="D120" s="208">
        <v>339929</v>
      </c>
      <c r="E120" s="37">
        <f t="shared" si="26"/>
        <v>19547.383553766533</v>
      </c>
      <c r="F120" s="178">
        <f t="shared" si="27"/>
        <v>0.78986798818590453</v>
      </c>
      <c r="G120" s="38">
        <f t="shared" si="31"/>
        <v>3120.1652123832891</v>
      </c>
      <c r="H120" s="38">
        <f t="shared" si="32"/>
        <v>54259.673043345399</v>
      </c>
      <c r="I120" s="38">
        <f t="shared" si="33"/>
        <v>953.92831211939892</v>
      </c>
      <c r="J120" s="39">
        <f t="shared" si="34"/>
        <v>16588.813347756346</v>
      </c>
      <c r="K120" s="38">
        <f t="shared" si="35"/>
        <v>675.13564503076509</v>
      </c>
      <c r="L120" s="39">
        <f t="shared" si="36"/>
        <v>11740.608867085004</v>
      </c>
      <c r="M120" s="35">
        <f t="shared" si="37"/>
        <v>66000.281910430407</v>
      </c>
      <c r="N120" s="35">
        <f t="shared" si="38"/>
        <v>405929.28191043041</v>
      </c>
      <c r="O120" s="35">
        <f t="shared" si="39"/>
        <v>23342.684411180588</v>
      </c>
      <c r="P120" s="36">
        <f t="shared" si="28"/>
        <v>0.94322798363287741</v>
      </c>
      <c r="Q120" s="204">
        <v>13153.927113928068</v>
      </c>
      <c r="R120" s="199">
        <f t="shared" si="29"/>
        <v>-1.0461818769560809E-3</v>
      </c>
      <c r="S120" s="199">
        <f t="shared" si="30"/>
        <v>-1.3511563046174022E-2</v>
      </c>
      <c r="T120" s="202">
        <v>17390</v>
      </c>
      <c r="U120" s="218">
        <v>340285</v>
      </c>
      <c r="V120" s="4">
        <v>19815.116753042566</v>
      </c>
      <c r="X120" s="42"/>
      <c r="Y120" s="44"/>
      <c r="Z120" s="45"/>
      <c r="AA120" s="45"/>
    </row>
    <row r="121" spans="2:27">
      <c r="B121" s="3">
        <v>3027</v>
      </c>
      <c r="C121" t="s">
        <v>142</v>
      </c>
      <c r="D121" s="208">
        <v>463583</v>
      </c>
      <c r="E121" s="37">
        <f t="shared" si="26"/>
        <v>25017.970858067998</v>
      </c>
      <c r="F121" s="178">
        <f t="shared" si="27"/>
        <v>1.0109227281391369</v>
      </c>
      <c r="G121" s="38">
        <f t="shared" si="31"/>
        <v>-162.18717019758986</v>
      </c>
      <c r="H121" s="38">
        <f t="shared" si="32"/>
        <v>-3005.3282637613402</v>
      </c>
      <c r="I121" s="38">
        <f t="shared" si="33"/>
        <v>0</v>
      </c>
      <c r="J121" s="39">
        <f t="shared" si="34"/>
        <v>0</v>
      </c>
      <c r="K121" s="38">
        <f t="shared" si="35"/>
        <v>-278.79266708863389</v>
      </c>
      <c r="L121" s="39">
        <f t="shared" si="36"/>
        <v>-5166.0281211523861</v>
      </c>
      <c r="M121" s="35">
        <f t="shared" si="37"/>
        <v>-8171.3563849137263</v>
      </c>
      <c r="N121" s="35">
        <f t="shared" si="38"/>
        <v>455411.64361508627</v>
      </c>
      <c r="O121" s="35">
        <f t="shared" si="39"/>
        <v>24576.991020781774</v>
      </c>
      <c r="P121" s="36">
        <f t="shared" si="28"/>
        <v>0.99310367547923684</v>
      </c>
      <c r="Q121" s="204">
        <v>-2391.905264991964</v>
      </c>
      <c r="R121" s="199">
        <f t="shared" si="29"/>
        <v>2.6073310712854941E-2</v>
      </c>
      <c r="S121" s="199">
        <f t="shared" si="30"/>
        <v>5.6404423020052653E-3</v>
      </c>
      <c r="T121" s="202">
        <v>18530</v>
      </c>
      <c r="U121" s="218">
        <v>451803</v>
      </c>
      <c r="V121" s="4">
        <v>24877.649909145974</v>
      </c>
      <c r="X121" s="42"/>
      <c r="Y121" s="44"/>
      <c r="Z121" s="45"/>
      <c r="AA121" s="45"/>
    </row>
    <row r="122" spans="2:27">
      <c r="B122" s="3">
        <v>3028</v>
      </c>
      <c r="C122" t="s">
        <v>143</v>
      </c>
      <c r="D122" s="208">
        <v>231771</v>
      </c>
      <c r="E122" s="37">
        <f t="shared" si="26"/>
        <v>20861.476147614761</v>
      </c>
      <c r="F122" s="178">
        <f t="shared" si="27"/>
        <v>0.84296766111849486</v>
      </c>
      <c r="G122" s="38">
        <f t="shared" si="31"/>
        <v>2331.7096560743521</v>
      </c>
      <c r="H122" s="38">
        <f t="shared" si="32"/>
        <v>25905.29427898605</v>
      </c>
      <c r="I122" s="38">
        <f t="shared" si="33"/>
        <v>493.99590427251894</v>
      </c>
      <c r="J122" s="39">
        <f t="shared" si="34"/>
        <v>5488.2944964676853</v>
      </c>
      <c r="K122" s="38">
        <f t="shared" si="35"/>
        <v>215.20323718388505</v>
      </c>
      <c r="L122" s="39">
        <f t="shared" si="36"/>
        <v>2390.9079651129628</v>
      </c>
      <c r="M122" s="35">
        <f t="shared" si="37"/>
        <v>28296.202244099011</v>
      </c>
      <c r="N122" s="35">
        <f t="shared" si="38"/>
        <v>260067.202244099</v>
      </c>
      <c r="O122" s="35">
        <f t="shared" si="39"/>
        <v>23408.389040872997</v>
      </c>
      <c r="P122" s="36">
        <f t="shared" si="28"/>
        <v>0.94588296727950683</v>
      </c>
      <c r="Q122" s="204">
        <v>5734.5434005601383</v>
      </c>
      <c r="R122" s="199">
        <f t="shared" si="29"/>
        <v>-2.1129853784621622E-2</v>
      </c>
      <c r="S122" s="199">
        <f t="shared" si="30"/>
        <v>-2.853085218985036E-2</v>
      </c>
      <c r="T122" s="202">
        <v>11110</v>
      </c>
      <c r="U122" s="218">
        <v>236774</v>
      </c>
      <c r="V122" s="4">
        <v>21474.152004353346</v>
      </c>
      <c r="X122" s="42"/>
      <c r="Y122" s="44"/>
      <c r="Z122" s="45"/>
      <c r="AA122" s="45"/>
    </row>
    <row r="123" spans="2:27">
      <c r="B123" s="3">
        <v>3029</v>
      </c>
      <c r="C123" t="s">
        <v>144</v>
      </c>
      <c r="D123" s="208">
        <v>1050719</v>
      </c>
      <c r="E123" s="37">
        <f t="shared" si="26"/>
        <v>25342.957067052579</v>
      </c>
      <c r="F123" s="178">
        <f t="shared" si="27"/>
        <v>1.0240547262079704</v>
      </c>
      <c r="G123" s="38">
        <f t="shared" si="31"/>
        <v>-357.17889558833849</v>
      </c>
      <c r="H123" s="38">
        <f t="shared" si="32"/>
        <v>-14808.637011092515</v>
      </c>
      <c r="I123" s="38">
        <f t="shared" si="33"/>
        <v>0</v>
      </c>
      <c r="J123" s="39">
        <f t="shared" si="34"/>
        <v>0</v>
      </c>
      <c r="K123" s="38">
        <f t="shared" si="35"/>
        <v>-278.79266708863389</v>
      </c>
      <c r="L123" s="39">
        <f t="shared" si="36"/>
        <v>-11558.743977494762</v>
      </c>
      <c r="M123" s="35">
        <f t="shared" si="37"/>
        <v>-26367.380988587276</v>
      </c>
      <c r="N123" s="35">
        <f t="shared" si="38"/>
        <v>1024351.6190114127</v>
      </c>
      <c r="O123" s="35">
        <f t="shared" si="39"/>
        <v>24706.985504375611</v>
      </c>
      <c r="P123" s="36">
        <f t="shared" si="28"/>
        <v>0.99835647470677047</v>
      </c>
      <c r="Q123" s="204">
        <v>-8025.4871174616565</v>
      </c>
      <c r="R123" s="199">
        <f t="shared" si="29"/>
        <v>1.3057571713961758E-2</v>
      </c>
      <c r="S123" s="199">
        <f t="shared" si="30"/>
        <v>-2.0026845847560343E-2</v>
      </c>
      <c r="T123" s="202">
        <v>41460</v>
      </c>
      <c r="U123" s="218">
        <v>1037176</v>
      </c>
      <c r="V123" s="4">
        <v>25860.868697950431</v>
      </c>
      <c r="X123" s="42"/>
      <c r="Y123" s="44"/>
      <c r="Z123" s="45"/>
      <c r="AA123" s="45"/>
    </row>
    <row r="124" spans="2:27">
      <c r="B124" s="143">
        <v>3030</v>
      </c>
      <c r="C124" s="34" t="s">
        <v>145</v>
      </c>
      <c r="D124" s="208">
        <v>2150186</v>
      </c>
      <c r="E124" s="37">
        <f t="shared" si="26"/>
        <v>25007.10605584825</v>
      </c>
      <c r="F124" s="178">
        <f t="shared" si="27"/>
        <v>1.010483704704223</v>
      </c>
      <c r="G124" s="38">
        <f t="shared" si="31"/>
        <v>-155.66828886574075</v>
      </c>
      <c r="H124" s="38">
        <f t="shared" si="32"/>
        <v>-13384.826481542987</v>
      </c>
      <c r="I124" s="38">
        <f t="shared" si="33"/>
        <v>0</v>
      </c>
      <c r="J124" s="39">
        <f t="shared" si="34"/>
        <v>0</v>
      </c>
      <c r="K124" s="38">
        <f t="shared" si="35"/>
        <v>-278.79266708863389</v>
      </c>
      <c r="L124" s="39">
        <f t="shared" si="36"/>
        <v>-23971.42989428201</v>
      </c>
      <c r="M124" s="35">
        <f t="shared" si="37"/>
        <v>-37356.256375824996</v>
      </c>
      <c r="N124" s="35">
        <f t="shared" si="38"/>
        <v>2112829.743624175</v>
      </c>
      <c r="O124" s="35">
        <f t="shared" si="39"/>
        <v>24572.645099893871</v>
      </c>
      <c r="P124" s="36">
        <f t="shared" si="28"/>
        <v>0.99292806610527118</v>
      </c>
      <c r="Q124" s="204">
        <v>-10716.775822979147</v>
      </c>
      <c r="R124" s="199">
        <f t="shared" si="29"/>
        <v>-6.1311417650248444E-3</v>
      </c>
      <c r="S124" s="199">
        <f t="shared" si="30"/>
        <v>-1.6499474642881783E-2</v>
      </c>
      <c r="T124" s="202">
        <v>85983</v>
      </c>
      <c r="U124" s="218">
        <v>2163450.4212341895</v>
      </c>
      <c r="V124" s="4">
        <v>25426.632127896359</v>
      </c>
      <c r="W124" s="146"/>
      <c r="X124" s="146"/>
      <c r="Y124" s="45"/>
      <c r="Z124" s="45"/>
      <c r="AA124" s="45"/>
    </row>
    <row r="125" spans="2:27">
      <c r="B125" s="3">
        <v>3031</v>
      </c>
      <c r="C125" t="s">
        <v>146</v>
      </c>
      <c r="D125" s="208">
        <v>631422</v>
      </c>
      <c r="E125" s="37">
        <f t="shared" si="26"/>
        <v>26039.094395645181</v>
      </c>
      <c r="F125" s="178">
        <f t="shared" si="27"/>
        <v>1.0521841477095299</v>
      </c>
      <c r="G125" s="38">
        <f t="shared" si="31"/>
        <v>-774.86129274389964</v>
      </c>
      <c r="H125" s="38">
        <f t="shared" si="32"/>
        <v>-18789.611487746824</v>
      </c>
      <c r="I125" s="38">
        <f t="shared" si="33"/>
        <v>0</v>
      </c>
      <c r="J125" s="39">
        <f t="shared" si="34"/>
        <v>0</v>
      </c>
      <c r="K125" s="38">
        <f t="shared" si="35"/>
        <v>-278.79266708863389</v>
      </c>
      <c r="L125" s="39">
        <f t="shared" si="36"/>
        <v>-6760.4433842322833</v>
      </c>
      <c r="M125" s="35">
        <f t="shared" si="37"/>
        <v>-25550.054871979108</v>
      </c>
      <c r="N125" s="35">
        <f t="shared" si="38"/>
        <v>605871.94512802095</v>
      </c>
      <c r="O125" s="35">
        <f t="shared" si="39"/>
        <v>24985.440435812649</v>
      </c>
      <c r="P125" s="36">
        <f t="shared" si="28"/>
        <v>1.0096082433073941</v>
      </c>
      <c r="Q125" s="204">
        <v>-6129.6323567614781</v>
      </c>
      <c r="R125" s="199">
        <f t="shared" si="29"/>
        <v>-9.927040719526211E-3</v>
      </c>
      <c r="S125" s="199">
        <f t="shared" si="30"/>
        <v>-1.6459750253316308E-2</v>
      </c>
      <c r="T125" s="202">
        <v>24249</v>
      </c>
      <c r="U125" s="218">
        <v>637753</v>
      </c>
      <c r="V125" s="4">
        <v>26474.864045830047</v>
      </c>
      <c r="W125" s="4"/>
      <c r="X125" s="4"/>
      <c r="Y125" s="45"/>
      <c r="Z125" s="45"/>
    </row>
    <row r="126" spans="2:27">
      <c r="B126" s="3">
        <v>3032</v>
      </c>
      <c r="C126" t="s">
        <v>147</v>
      </c>
      <c r="D126" s="208">
        <v>191781</v>
      </c>
      <c r="E126" s="37">
        <f t="shared" si="26"/>
        <v>27834.68795355588</v>
      </c>
      <c r="F126" s="178">
        <f t="shared" si="27"/>
        <v>1.124740245423856</v>
      </c>
      <c r="G126" s="38">
        <f t="shared" si="31"/>
        <v>-1852.2174274903191</v>
      </c>
      <c r="H126" s="38">
        <f t="shared" si="32"/>
        <v>-12761.778075408298</v>
      </c>
      <c r="I126" s="38">
        <f t="shared" si="33"/>
        <v>0</v>
      </c>
      <c r="J126" s="39">
        <f t="shared" si="34"/>
        <v>0</v>
      </c>
      <c r="K126" s="38">
        <f t="shared" si="35"/>
        <v>-278.79266708863389</v>
      </c>
      <c r="L126" s="39">
        <f t="shared" si="36"/>
        <v>-1920.8814762406876</v>
      </c>
      <c r="M126" s="35">
        <f t="shared" si="37"/>
        <v>-14682.659551648985</v>
      </c>
      <c r="N126" s="35">
        <f t="shared" si="38"/>
        <v>177098.34044835102</v>
      </c>
      <c r="O126" s="35">
        <f t="shared" si="39"/>
        <v>25703.677858976927</v>
      </c>
      <c r="P126" s="36">
        <f t="shared" si="28"/>
        <v>1.0386306823931244</v>
      </c>
      <c r="Q126" s="204">
        <v>-2366.1317472096453</v>
      </c>
      <c r="R126" s="199">
        <f t="shared" si="29"/>
        <v>-1.9975471408860954E-2</v>
      </c>
      <c r="S126" s="199">
        <f t="shared" si="30"/>
        <v>-2.9505463196321854E-2</v>
      </c>
      <c r="T126" s="202">
        <v>6890</v>
      </c>
      <c r="U126" s="218">
        <v>195690</v>
      </c>
      <c r="V126" s="4">
        <v>28680.932141286823</v>
      </c>
      <c r="W126" s="4"/>
      <c r="X126" s="4"/>
      <c r="Y126" s="45"/>
      <c r="Z126" s="45"/>
    </row>
    <row r="127" spans="2:27">
      <c r="B127" s="3">
        <v>3033</v>
      </c>
      <c r="C127" t="s">
        <v>148</v>
      </c>
      <c r="D127" s="208">
        <v>888959</v>
      </c>
      <c r="E127" s="37">
        <f t="shared" si="26"/>
        <v>22434.296529968455</v>
      </c>
      <c r="F127" s="178">
        <f t="shared" si="27"/>
        <v>0.90652197097128928</v>
      </c>
      <c r="G127" s="38">
        <f t="shared" si="31"/>
        <v>1388.0174266621361</v>
      </c>
      <c r="H127" s="38">
        <f t="shared" si="32"/>
        <v>55000.190531487147</v>
      </c>
      <c r="I127" s="38">
        <f t="shared" si="33"/>
        <v>0</v>
      </c>
      <c r="J127" s="39">
        <f t="shared" si="34"/>
        <v>0</v>
      </c>
      <c r="K127" s="38">
        <f t="shared" si="35"/>
        <v>-278.79266708863389</v>
      </c>
      <c r="L127" s="39">
        <f t="shared" si="36"/>
        <v>-11047.159433387118</v>
      </c>
      <c r="M127" s="35">
        <f t="shared" si="37"/>
        <v>43953.031098100029</v>
      </c>
      <c r="N127" s="35">
        <f t="shared" si="38"/>
        <v>932912.03109810001</v>
      </c>
      <c r="O127" s="35">
        <f t="shared" si="39"/>
        <v>23543.521289541957</v>
      </c>
      <c r="P127" s="36">
        <f t="shared" si="28"/>
        <v>0.95134337261209789</v>
      </c>
      <c r="Q127" s="204">
        <v>10140.398913906785</v>
      </c>
      <c r="R127" s="199">
        <f t="shared" si="29"/>
        <v>-6.6098690988898997E-3</v>
      </c>
      <c r="S127" s="199">
        <f t="shared" si="30"/>
        <v>-4.1481936533172406E-2</v>
      </c>
      <c r="T127" s="202">
        <v>39625</v>
      </c>
      <c r="U127" s="218">
        <v>894874</v>
      </c>
      <c r="V127" s="4">
        <v>23405.189098707957</v>
      </c>
      <c r="W127" s="4"/>
      <c r="X127" s="4"/>
      <c r="Y127" s="45"/>
      <c r="Z127" s="45"/>
    </row>
    <row r="128" spans="2:27">
      <c r="B128" s="143">
        <v>3034</v>
      </c>
      <c r="C128" s="34" t="s">
        <v>149</v>
      </c>
      <c r="D128" s="208">
        <v>466645</v>
      </c>
      <c r="E128" s="37">
        <f t="shared" si="26"/>
        <v>20208.080720595877</v>
      </c>
      <c r="F128" s="178">
        <f t="shared" si="27"/>
        <v>0.81656534850158036</v>
      </c>
      <c r="G128" s="38">
        <f t="shared" si="31"/>
        <v>2723.7469122856824</v>
      </c>
      <c r="H128" s="38">
        <f t="shared" si="32"/>
        <v>62896.763698500974</v>
      </c>
      <c r="I128" s="38">
        <f t="shared" si="33"/>
        <v>722.68430372912837</v>
      </c>
      <c r="J128" s="39">
        <f t="shared" si="34"/>
        <v>16688.225941713034</v>
      </c>
      <c r="K128" s="38">
        <f t="shared" si="35"/>
        <v>443.89163664049448</v>
      </c>
      <c r="L128" s="39">
        <f t="shared" si="36"/>
        <v>10250.345673302298</v>
      </c>
      <c r="M128" s="35">
        <f t="shared" si="37"/>
        <v>73147.109371803264</v>
      </c>
      <c r="N128" s="35">
        <f t="shared" si="38"/>
        <v>539792.10937180324</v>
      </c>
      <c r="O128" s="35">
        <f t="shared" si="39"/>
        <v>23375.719269522051</v>
      </c>
      <c r="P128" s="36">
        <f t="shared" si="28"/>
        <v>0.94456285164866105</v>
      </c>
      <c r="Q128" s="204">
        <v>14155.243456861819</v>
      </c>
      <c r="R128" s="199">
        <f t="shared" si="29"/>
        <v>-1.4992327315559086E-2</v>
      </c>
      <c r="S128" s="200">
        <f t="shared" si="30"/>
        <v>-3.7855834701617581E-2</v>
      </c>
      <c r="T128" s="202">
        <v>23092</v>
      </c>
      <c r="U128" s="218">
        <v>473747.57876581064</v>
      </c>
      <c r="V128" s="4">
        <v>21003.173380289532</v>
      </c>
      <c r="W128" s="146"/>
      <c r="X128" s="146"/>
      <c r="Y128" s="45"/>
      <c r="Z128" s="45"/>
    </row>
    <row r="129" spans="2:26">
      <c r="B129" s="3">
        <v>3035</v>
      </c>
      <c r="C129" t="s">
        <v>150</v>
      </c>
      <c r="D129" s="208">
        <v>503050</v>
      </c>
      <c r="E129" s="37">
        <f t="shared" si="26"/>
        <v>19777.08759238874</v>
      </c>
      <c r="F129" s="178">
        <f t="shared" si="27"/>
        <v>0.79914983740964574</v>
      </c>
      <c r="G129" s="38">
        <f t="shared" si="31"/>
        <v>2982.3427892099648</v>
      </c>
      <c r="H129" s="38">
        <f t="shared" si="32"/>
        <v>75858.871186344666</v>
      </c>
      <c r="I129" s="38">
        <f t="shared" si="33"/>
        <v>873.53189860162649</v>
      </c>
      <c r="J129" s="39">
        <f t="shared" si="34"/>
        <v>22219.15737283097</v>
      </c>
      <c r="K129" s="38">
        <f t="shared" si="35"/>
        <v>594.73923151299255</v>
      </c>
      <c r="L129" s="39">
        <f t="shared" si="36"/>
        <v>15127.787092764478</v>
      </c>
      <c r="M129" s="35">
        <f t="shared" si="37"/>
        <v>90986.65827910915</v>
      </c>
      <c r="N129" s="35">
        <f t="shared" si="38"/>
        <v>594036.65827910916</v>
      </c>
      <c r="O129" s="35">
        <f t="shared" si="39"/>
        <v>23354.169613111699</v>
      </c>
      <c r="P129" s="36">
        <f t="shared" si="28"/>
        <v>0.94369207609406447</v>
      </c>
      <c r="Q129" s="204">
        <v>18472.228779176279</v>
      </c>
      <c r="R129" s="36">
        <f t="shared" si="29"/>
        <v>-2.5004411960080188E-3</v>
      </c>
      <c r="S129" s="36">
        <f t="shared" si="30"/>
        <v>-2.2775141302222218E-2</v>
      </c>
      <c r="T129" s="202">
        <v>25436</v>
      </c>
      <c r="U129" s="218">
        <v>504311</v>
      </c>
      <c r="V129" s="4">
        <v>20238.011156145913</v>
      </c>
      <c r="Y129" s="44"/>
      <c r="Z129" s="44"/>
    </row>
    <row r="130" spans="2:26">
      <c r="B130" s="3">
        <v>3036</v>
      </c>
      <c r="C130" t="s">
        <v>151</v>
      </c>
      <c r="D130" s="208">
        <v>290943</v>
      </c>
      <c r="E130" s="37">
        <f t="shared" si="26"/>
        <v>20577.339274347549</v>
      </c>
      <c r="F130" s="178">
        <f t="shared" si="27"/>
        <v>0.83148629739328361</v>
      </c>
      <c r="G130" s="38">
        <f t="shared" si="31"/>
        <v>2502.1917800346796</v>
      </c>
      <c r="H130" s="38">
        <f t="shared" si="32"/>
        <v>35378.489577910332</v>
      </c>
      <c r="I130" s="38">
        <f t="shared" si="33"/>
        <v>593.44380991604339</v>
      </c>
      <c r="J130" s="39">
        <f t="shared" si="34"/>
        <v>8390.7020284029368</v>
      </c>
      <c r="K130" s="38">
        <f t="shared" si="35"/>
        <v>314.6511428274095</v>
      </c>
      <c r="L130" s="39">
        <f t="shared" si="36"/>
        <v>4448.8525084367429</v>
      </c>
      <c r="M130" s="35">
        <f t="shared" si="37"/>
        <v>39827.342086347075</v>
      </c>
      <c r="N130" s="35">
        <f t="shared" si="38"/>
        <v>330770.34208634705</v>
      </c>
      <c r="O130" s="35">
        <f t="shared" si="39"/>
        <v>23394.182197209637</v>
      </c>
      <c r="P130" s="36">
        <f t="shared" si="28"/>
        <v>0.94530889909324634</v>
      </c>
      <c r="Q130" s="204">
        <v>8901.7959352403341</v>
      </c>
      <c r="R130" s="36">
        <f t="shared" si="29"/>
        <v>-5.6018483707131672E-3</v>
      </c>
      <c r="S130" s="36">
        <f t="shared" si="30"/>
        <v>-3.7742732117412615E-2</v>
      </c>
      <c r="T130" s="202">
        <v>14139</v>
      </c>
      <c r="U130" s="218">
        <v>292582</v>
      </c>
      <c r="V130" s="4">
        <v>21384.446718316034</v>
      </c>
      <c r="Y130" s="44"/>
      <c r="Z130" s="44"/>
    </row>
    <row r="131" spans="2:26">
      <c r="B131" s="3">
        <v>3037</v>
      </c>
      <c r="C131" t="s">
        <v>152</v>
      </c>
      <c r="D131" s="208">
        <v>52705</v>
      </c>
      <c r="E131" s="37">
        <f t="shared" si="26"/>
        <v>18467.063770147164</v>
      </c>
      <c r="F131" s="178">
        <f t="shared" si="27"/>
        <v>0.74621457484095388</v>
      </c>
      <c r="G131" s="38">
        <f t="shared" si="31"/>
        <v>3768.3570825549104</v>
      </c>
      <c r="H131" s="38">
        <f t="shared" si="32"/>
        <v>10754.891113611715</v>
      </c>
      <c r="I131" s="38">
        <f t="shared" si="33"/>
        <v>1332.0402363861779</v>
      </c>
      <c r="J131" s="39">
        <f t="shared" si="34"/>
        <v>3801.6428346461512</v>
      </c>
      <c r="K131" s="38">
        <f t="shared" si="35"/>
        <v>1053.247569297544</v>
      </c>
      <c r="L131" s="39">
        <f t="shared" si="36"/>
        <v>3005.9685627751905</v>
      </c>
      <c r="M131" s="35">
        <f t="shared" si="37"/>
        <v>13760.859676386906</v>
      </c>
      <c r="N131" s="35">
        <f t="shared" si="38"/>
        <v>66465.859676386899</v>
      </c>
      <c r="O131" s="35">
        <f t="shared" si="39"/>
        <v>23288.668421999613</v>
      </c>
      <c r="P131" s="36">
        <f t="shared" si="28"/>
        <v>0.94104531296562965</v>
      </c>
      <c r="Q131" s="204">
        <v>3107.40653152103</v>
      </c>
      <c r="R131" s="36">
        <f t="shared" si="29"/>
        <v>-2.8712013711000128E-2</v>
      </c>
      <c r="S131" s="36">
        <f t="shared" si="30"/>
        <v>-2.5308762182307001E-2</v>
      </c>
      <c r="T131" s="202">
        <v>2854</v>
      </c>
      <c r="U131" s="218">
        <v>54263</v>
      </c>
      <c r="V131" s="4">
        <v>18946.578212290504</v>
      </c>
      <c r="Y131" s="44"/>
      <c r="Z131" s="44"/>
    </row>
    <row r="132" spans="2:26">
      <c r="B132" s="3">
        <v>3038</v>
      </c>
      <c r="C132" t="s">
        <v>153</v>
      </c>
      <c r="D132" s="208">
        <v>190704</v>
      </c>
      <c r="E132" s="37">
        <f t="shared" si="26"/>
        <v>28048.830710398586</v>
      </c>
      <c r="F132" s="178">
        <f t="shared" si="27"/>
        <v>1.1333932965120841</v>
      </c>
      <c r="G132" s="38">
        <f t="shared" si="31"/>
        <v>-1980.7030815959426</v>
      </c>
      <c r="H132" s="38">
        <f t="shared" si="32"/>
        <v>-13466.800251770816</v>
      </c>
      <c r="I132" s="38">
        <f t="shared" si="33"/>
        <v>0</v>
      </c>
      <c r="J132" s="39">
        <f t="shared" si="34"/>
        <v>0</v>
      </c>
      <c r="K132" s="38">
        <f t="shared" si="35"/>
        <v>-278.79266708863389</v>
      </c>
      <c r="L132" s="39">
        <f t="shared" si="36"/>
        <v>-1895.5113435356218</v>
      </c>
      <c r="M132" s="35">
        <f t="shared" si="37"/>
        <v>-15362.311595306437</v>
      </c>
      <c r="N132" s="35">
        <f t="shared" si="38"/>
        <v>175341.68840469356</v>
      </c>
      <c r="O132" s="35">
        <f t="shared" si="39"/>
        <v>25789.334961714012</v>
      </c>
      <c r="P132" s="36">
        <f t="shared" si="28"/>
        <v>1.0420919028284159</v>
      </c>
      <c r="Q132" s="204">
        <v>-4010.9967996049709</v>
      </c>
      <c r="R132" s="36">
        <f t="shared" si="29"/>
        <v>-1.2679067889186293E-2</v>
      </c>
      <c r="S132" s="36">
        <f t="shared" si="30"/>
        <v>-5.9991498310753054E-3</v>
      </c>
      <c r="T132" s="202">
        <v>6799</v>
      </c>
      <c r="U132" s="218">
        <v>193153</v>
      </c>
      <c r="V132" s="4">
        <v>28218.115412710009</v>
      </c>
      <c r="Y132" s="44"/>
      <c r="Z132" s="44"/>
    </row>
    <row r="133" spans="2:26">
      <c r="B133" s="3">
        <v>3039</v>
      </c>
      <c r="C133" t="s">
        <v>154</v>
      </c>
      <c r="D133" s="208">
        <v>25767</v>
      </c>
      <c r="E133" s="37">
        <f t="shared" si="26"/>
        <v>24540</v>
      </c>
      <c r="F133" s="178">
        <f t="shared" si="27"/>
        <v>0.99160894739527272</v>
      </c>
      <c r="G133" s="38">
        <f t="shared" si="31"/>
        <v>124.59534464320895</v>
      </c>
      <c r="H133" s="38">
        <f t="shared" si="32"/>
        <v>130.8251118753694</v>
      </c>
      <c r="I133" s="38">
        <f t="shared" si="33"/>
        <v>0</v>
      </c>
      <c r="J133" s="39">
        <f t="shared" si="34"/>
        <v>0</v>
      </c>
      <c r="K133" s="38">
        <f t="shared" si="35"/>
        <v>-278.79266708863389</v>
      </c>
      <c r="L133" s="39">
        <f t="shared" si="36"/>
        <v>-292.73230044306558</v>
      </c>
      <c r="M133" s="35">
        <f t="shared" si="37"/>
        <v>-161.90718856769618</v>
      </c>
      <c r="N133" s="35">
        <f t="shared" si="38"/>
        <v>25605.092811432303</v>
      </c>
      <c r="O133" s="35">
        <f t="shared" si="39"/>
        <v>24385.802677554577</v>
      </c>
      <c r="P133" s="36">
        <f t="shared" si="28"/>
        <v>0.98537816318169125</v>
      </c>
      <c r="Q133" s="204">
        <v>-229.69554928448855</v>
      </c>
      <c r="R133" s="36">
        <f t="shared" si="29"/>
        <v>5.2143732135565536E-2</v>
      </c>
      <c r="S133" s="36">
        <f t="shared" si="30"/>
        <v>5.4147815434871321E-2</v>
      </c>
      <c r="T133" s="202">
        <v>1050</v>
      </c>
      <c r="U133" s="218">
        <v>24490</v>
      </c>
      <c r="V133" s="4">
        <v>23279.467680608366</v>
      </c>
      <c r="Y133" s="44"/>
      <c r="Z133" s="44"/>
    </row>
    <row r="134" spans="2:26">
      <c r="B134" s="3">
        <v>3040</v>
      </c>
      <c r="C134" t="s">
        <v>155</v>
      </c>
      <c r="D134" s="208">
        <v>77705</v>
      </c>
      <c r="E134" s="37">
        <f t="shared" si="26"/>
        <v>23741.216009776963</v>
      </c>
      <c r="F134" s="178">
        <f t="shared" si="27"/>
        <v>0.95933179369758481</v>
      </c>
      <c r="G134" s="38">
        <f t="shared" si="31"/>
        <v>603.8657387770312</v>
      </c>
      <c r="H134" s="38">
        <f t="shared" si="32"/>
        <v>1976.4525630172229</v>
      </c>
      <c r="I134" s="38">
        <f t="shared" si="33"/>
        <v>0</v>
      </c>
      <c r="J134" s="39">
        <f t="shared" si="34"/>
        <v>0</v>
      </c>
      <c r="K134" s="38">
        <f t="shared" si="35"/>
        <v>-278.79266708863389</v>
      </c>
      <c r="L134" s="39">
        <f t="shared" si="36"/>
        <v>-912.4883993810987</v>
      </c>
      <c r="M134" s="35">
        <f t="shared" si="37"/>
        <v>1063.9641636361243</v>
      </c>
      <c r="N134" s="35">
        <f t="shared" si="38"/>
        <v>78768.964163636119</v>
      </c>
      <c r="O134" s="35">
        <f t="shared" si="39"/>
        <v>24066.289081465358</v>
      </c>
      <c r="P134" s="36">
        <f t="shared" si="28"/>
        <v>0.97246730170261597</v>
      </c>
      <c r="Q134" s="204">
        <v>346.77930208749137</v>
      </c>
      <c r="R134" s="36">
        <f t="shared" si="29"/>
        <v>-1.5008429565592162E-2</v>
      </c>
      <c r="S134" s="36">
        <f t="shared" si="30"/>
        <v>-2.3687577176712696E-3</v>
      </c>
      <c r="T134" s="202">
        <v>3273</v>
      </c>
      <c r="U134" s="218">
        <v>78889</v>
      </c>
      <c r="V134" s="4">
        <v>23797.586726998492</v>
      </c>
      <c r="Y134" s="44"/>
      <c r="Z134" s="44"/>
    </row>
    <row r="135" spans="2:26">
      <c r="B135" s="3">
        <v>3041</v>
      </c>
      <c r="C135" t="s">
        <v>156</v>
      </c>
      <c r="D135" s="208">
        <v>113938</v>
      </c>
      <c r="E135" s="37">
        <f t="shared" si="26"/>
        <v>24726.128472222223</v>
      </c>
      <c r="F135" s="178">
        <f t="shared" si="27"/>
        <v>0.99913000112064232</v>
      </c>
      <c r="G135" s="38">
        <f t="shared" si="31"/>
        <v>12.918261309875378</v>
      </c>
      <c r="H135" s="38">
        <f t="shared" si="32"/>
        <v>59.527348115905738</v>
      </c>
      <c r="I135" s="38">
        <f t="shared" si="33"/>
        <v>0</v>
      </c>
      <c r="J135" s="39">
        <f t="shared" si="34"/>
        <v>0</v>
      </c>
      <c r="K135" s="38">
        <f t="shared" si="35"/>
        <v>-278.79266708863389</v>
      </c>
      <c r="L135" s="39">
        <f t="shared" si="36"/>
        <v>-1284.6766099444251</v>
      </c>
      <c r="M135" s="35">
        <f t="shared" si="37"/>
        <v>-1225.1492618285192</v>
      </c>
      <c r="N135" s="35">
        <f t="shared" si="38"/>
        <v>112712.85073817149</v>
      </c>
      <c r="O135" s="35">
        <f t="shared" si="39"/>
        <v>24460.254066443464</v>
      </c>
      <c r="P135" s="36">
        <f t="shared" si="28"/>
        <v>0.98838658467183904</v>
      </c>
      <c r="Q135" s="204">
        <v>435.12924656865084</v>
      </c>
      <c r="R135" s="36">
        <f t="shared" si="29"/>
        <v>1.5725569204985114E-2</v>
      </c>
      <c r="S135" s="36">
        <f t="shared" si="30"/>
        <v>8.6719194188394563E-3</v>
      </c>
      <c r="T135" s="202">
        <v>4608</v>
      </c>
      <c r="U135" s="218">
        <v>112174</v>
      </c>
      <c r="V135" s="4">
        <v>24513.54895104895</v>
      </c>
      <c r="Y135" s="44"/>
      <c r="Z135" s="44"/>
    </row>
    <row r="136" spans="2:26">
      <c r="B136" s="3">
        <v>3042</v>
      </c>
      <c r="C136" t="s">
        <v>157</v>
      </c>
      <c r="D136" s="208">
        <v>74276</v>
      </c>
      <c r="E136" s="37">
        <f t="shared" ref="E136:E199" si="40">D136/T136*1000</f>
        <v>29877.715205148834</v>
      </c>
      <c r="F136" s="178">
        <f t="shared" ref="F136:F199" si="41">E136/E$363</f>
        <v>1.2072946098269508</v>
      </c>
      <c r="G136" s="38">
        <f t="shared" si="31"/>
        <v>-3078.0337784460912</v>
      </c>
      <c r="H136" s="38">
        <f t="shared" si="32"/>
        <v>-7651.9919732169828</v>
      </c>
      <c r="I136" s="38">
        <f t="shared" si="33"/>
        <v>0</v>
      </c>
      <c r="J136" s="39">
        <f t="shared" si="34"/>
        <v>0</v>
      </c>
      <c r="K136" s="38">
        <f t="shared" si="35"/>
        <v>-278.79266708863389</v>
      </c>
      <c r="L136" s="39">
        <f t="shared" si="36"/>
        <v>-693.07857038234386</v>
      </c>
      <c r="M136" s="35">
        <f t="shared" si="37"/>
        <v>-8345.0705435993259</v>
      </c>
      <c r="N136" s="35">
        <f t="shared" si="38"/>
        <v>65930.92945640067</v>
      </c>
      <c r="O136" s="35">
        <f t="shared" si="39"/>
        <v>26520.888759614107</v>
      </c>
      <c r="P136" s="36">
        <f t="shared" ref="P136:P199" si="42">O136/O$363</f>
        <v>1.0716524281543622</v>
      </c>
      <c r="Q136" s="204">
        <v>-1546.8052719249872</v>
      </c>
      <c r="R136" s="36">
        <f t="shared" ref="R136:R199" si="43">(D136-U136)/U136</f>
        <v>9.5241606086969341E-2</v>
      </c>
      <c r="S136" s="36">
        <f t="shared" ref="S136:S199" si="44">(E136-V136)/V136</f>
        <v>9.3038787088403394E-2</v>
      </c>
      <c r="T136" s="202">
        <v>2486</v>
      </c>
      <c r="U136" s="218">
        <v>67817</v>
      </c>
      <c r="V136" s="4">
        <v>27334.54252317614</v>
      </c>
      <c r="Y136" s="44"/>
      <c r="Z136" s="44"/>
    </row>
    <row r="137" spans="2:26">
      <c r="B137" s="3">
        <v>3043</v>
      </c>
      <c r="C137" t="s">
        <v>158</v>
      </c>
      <c r="D137" s="208">
        <v>116962</v>
      </c>
      <c r="E137" s="37">
        <f t="shared" si="40"/>
        <v>25023.962344886604</v>
      </c>
      <c r="F137" s="178">
        <f t="shared" si="41"/>
        <v>1.0111648313150752</v>
      </c>
      <c r="G137" s="38">
        <f t="shared" si="31"/>
        <v>-165.78206228875351</v>
      </c>
      <c r="H137" s="38">
        <f t="shared" si="32"/>
        <v>-774.86535913763396</v>
      </c>
      <c r="I137" s="38">
        <f t="shared" si="33"/>
        <v>0</v>
      </c>
      <c r="J137" s="39">
        <f t="shared" si="34"/>
        <v>0</v>
      </c>
      <c r="K137" s="38">
        <f t="shared" si="35"/>
        <v>-278.79266708863389</v>
      </c>
      <c r="L137" s="39">
        <f t="shared" si="36"/>
        <v>-1303.0769259722747</v>
      </c>
      <c r="M137" s="35">
        <f t="shared" si="37"/>
        <v>-2077.9422851099089</v>
      </c>
      <c r="N137" s="35">
        <f t="shared" si="38"/>
        <v>114884.05771489009</v>
      </c>
      <c r="O137" s="35">
        <f t="shared" si="39"/>
        <v>24579.387615509218</v>
      </c>
      <c r="P137" s="36">
        <f t="shared" si="42"/>
        <v>0.99320051674961229</v>
      </c>
      <c r="Q137" s="204">
        <v>800.30609775649054</v>
      </c>
      <c r="R137" s="36">
        <f t="shared" si="43"/>
        <v>4.1208083652409817E-3</v>
      </c>
      <c r="S137" s="36">
        <f t="shared" si="44"/>
        <v>3.4763149067266429E-3</v>
      </c>
      <c r="T137" s="202">
        <v>4674</v>
      </c>
      <c r="U137" s="218">
        <v>116482</v>
      </c>
      <c r="V137" s="4">
        <v>24937.272532648254</v>
      </c>
      <c r="Y137" s="44"/>
      <c r="Z137" s="44"/>
    </row>
    <row r="138" spans="2:26">
      <c r="B138" s="3">
        <v>3044</v>
      </c>
      <c r="C138" t="s">
        <v>159</v>
      </c>
      <c r="D138" s="208">
        <v>151602</v>
      </c>
      <c r="E138" s="37">
        <f t="shared" si="40"/>
        <v>34136.906102229223</v>
      </c>
      <c r="F138" s="178">
        <f t="shared" si="41"/>
        <v>1.3793994102429823</v>
      </c>
      <c r="G138" s="38">
        <f t="shared" si="31"/>
        <v>-5633.5483166943241</v>
      </c>
      <c r="H138" s="38">
        <f t="shared" si="32"/>
        <v>-25018.588074439493</v>
      </c>
      <c r="I138" s="38">
        <f t="shared" si="33"/>
        <v>0</v>
      </c>
      <c r="J138" s="39">
        <f t="shared" si="34"/>
        <v>0</v>
      </c>
      <c r="K138" s="38">
        <f t="shared" si="35"/>
        <v>-278.79266708863389</v>
      </c>
      <c r="L138" s="39">
        <f t="shared" si="36"/>
        <v>-1238.1182345406232</v>
      </c>
      <c r="M138" s="35">
        <f t="shared" si="37"/>
        <v>-26256.706308980116</v>
      </c>
      <c r="N138" s="35">
        <f t="shared" si="38"/>
        <v>125345.29369101988</v>
      </c>
      <c r="O138" s="35">
        <f t="shared" si="39"/>
        <v>28224.565118446269</v>
      </c>
      <c r="P138" s="36">
        <f t="shared" si="42"/>
        <v>1.140494348320775</v>
      </c>
      <c r="Q138" s="204">
        <v>-3074.9879374975208</v>
      </c>
      <c r="R138" s="36">
        <f t="shared" si="43"/>
        <v>-5.8037734364240886E-3</v>
      </c>
      <c r="S138" s="36">
        <f t="shared" si="44"/>
        <v>1.3599913125139432E-3</v>
      </c>
      <c r="T138" s="202">
        <v>4441</v>
      </c>
      <c r="U138" s="218">
        <v>152487</v>
      </c>
      <c r="V138" s="4">
        <v>34090.543259557344</v>
      </c>
      <c r="Y138" s="44"/>
      <c r="Z138" s="44"/>
    </row>
    <row r="139" spans="2:26">
      <c r="B139" s="3">
        <v>3045</v>
      </c>
      <c r="C139" t="s">
        <v>160</v>
      </c>
      <c r="D139" s="208">
        <v>81213</v>
      </c>
      <c r="E139" s="37">
        <f t="shared" si="40"/>
        <v>23424.574560138448</v>
      </c>
      <c r="F139" s="178">
        <f t="shared" si="41"/>
        <v>0.94653698951756193</v>
      </c>
      <c r="G139" s="38">
        <f t="shared" si="31"/>
        <v>793.85060856014024</v>
      </c>
      <c r="H139" s="38">
        <f t="shared" si="32"/>
        <v>2752.2800598780059</v>
      </c>
      <c r="I139" s="38">
        <f t="shared" si="33"/>
        <v>0</v>
      </c>
      <c r="J139" s="39">
        <f t="shared" si="34"/>
        <v>0</v>
      </c>
      <c r="K139" s="38">
        <f t="shared" si="35"/>
        <v>-278.79266708863389</v>
      </c>
      <c r="L139" s="39">
        <f t="shared" si="36"/>
        <v>-966.57417679629373</v>
      </c>
      <c r="M139" s="35">
        <f t="shared" si="37"/>
        <v>1785.7058830817123</v>
      </c>
      <c r="N139" s="35">
        <f t="shared" si="38"/>
        <v>82998.705883081711</v>
      </c>
      <c r="O139" s="35">
        <f t="shared" si="39"/>
        <v>23939.632501609954</v>
      </c>
      <c r="P139" s="36">
        <f t="shared" si="42"/>
        <v>0.96734938003060689</v>
      </c>
      <c r="Q139" s="204">
        <v>150.35974345778641</v>
      </c>
      <c r="R139" s="36">
        <f t="shared" si="43"/>
        <v>6.0371593317234246E-4</v>
      </c>
      <c r="S139" s="36">
        <f t="shared" si="44"/>
        <v>7.2416984732538974E-3</v>
      </c>
      <c r="T139" s="202">
        <v>3467</v>
      </c>
      <c r="U139" s="218">
        <v>81164</v>
      </c>
      <c r="V139" s="4">
        <v>23256.160458452723</v>
      </c>
      <c r="Y139" s="44"/>
      <c r="Z139" s="44"/>
    </row>
    <row r="140" spans="2:26">
      <c r="B140" s="3">
        <v>3046</v>
      </c>
      <c r="C140" t="s">
        <v>161</v>
      </c>
      <c r="D140" s="208">
        <v>56418</v>
      </c>
      <c r="E140" s="37">
        <f t="shared" si="40"/>
        <v>25505.424954792044</v>
      </c>
      <c r="F140" s="178">
        <f t="shared" si="41"/>
        <v>1.0306197062873048</v>
      </c>
      <c r="G140" s="38">
        <f t="shared" si="31"/>
        <v>-454.65962823201772</v>
      </c>
      <c r="H140" s="38">
        <f t="shared" si="32"/>
        <v>-1005.7070976492232</v>
      </c>
      <c r="I140" s="38">
        <f t="shared" si="33"/>
        <v>0</v>
      </c>
      <c r="J140" s="39">
        <f t="shared" si="34"/>
        <v>0</v>
      </c>
      <c r="K140" s="38">
        <f t="shared" si="35"/>
        <v>-278.79266708863389</v>
      </c>
      <c r="L140" s="39">
        <f t="shared" si="36"/>
        <v>-616.68937960005815</v>
      </c>
      <c r="M140" s="35">
        <f t="shared" si="37"/>
        <v>-1622.3964772492814</v>
      </c>
      <c r="N140" s="35">
        <f t="shared" si="38"/>
        <v>54795.603522750716</v>
      </c>
      <c r="O140" s="35">
        <f t="shared" si="39"/>
        <v>24771.97265947139</v>
      </c>
      <c r="P140" s="36">
        <f t="shared" si="42"/>
        <v>1.0009824667385039</v>
      </c>
      <c r="Q140" s="204">
        <v>-469.58795715931979</v>
      </c>
      <c r="R140" s="36">
        <f t="shared" si="43"/>
        <v>-3.1866151866151868E-2</v>
      </c>
      <c r="S140" s="36">
        <f t="shared" si="44"/>
        <v>-2.00489665589123E-2</v>
      </c>
      <c r="T140" s="202">
        <v>2212</v>
      </c>
      <c r="U140" s="218">
        <v>58275</v>
      </c>
      <c r="V140" s="4">
        <v>26027.244305493525</v>
      </c>
      <c r="Y140" s="44"/>
      <c r="Z140" s="44"/>
    </row>
    <row r="141" spans="2:26">
      <c r="B141" s="3">
        <v>3047</v>
      </c>
      <c r="C141" t="s">
        <v>162</v>
      </c>
      <c r="D141" s="208">
        <v>295655</v>
      </c>
      <c r="E141" s="37">
        <f t="shared" si="40"/>
        <v>20946.156571023734</v>
      </c>
      <c r="F141" s="178">
        <f t="shared" si="41"/>
        <v>0.84638941602972373</v>
      </c>
      <c r="G141" s="38">
        <f t="shared" si="31"/>
        <v>2280.9014020289687</v>
      </c>
      <c r="H141" s="38">
        <f t="shared" si="32"/>
        <v>32194.923289638893</v>
      </c>
      <c r="I141" s="38">
        <f t="shared" si="33"/>
        <v>464.35775607937865</v>
      </c>
      <c r="J141" s="39">
        <f t="shared" si="34"/>
        <v>6554.4097270604298</v>
      </c>
      <c r="K141" s="38">
        <f t="shared" si="35"/>
        <v>185.56508899074475</v>
      </c>
      <c r="L141" s="39">
        <f t="shared" si="36"/>
        <v>2619.2512311043624</v>
      </c>
      <c r="M141" s="35">
        <f t="shared" si="37"/>
        <v>34814.174520743254</v>
      </c>
      <c r="N141" s="35">
        <f t="shared" si="38"/>
        <v>330469.17452074325</v>
      </c>
      <c r="O141" s="35">
        <f t="shared" si="39"/>
        <v>23412.623062043447</v>
      </c>
      <c r="P141" s="36">
        <f t="shared" si="42"/>
        <v>0.94605405502506834</v>
      </c>
      <c r="Q141" s="204">
        <v>10037.459054807066</v>
      </c>
      <c r="R141" s="36">
        <f t="shared" si="43"/>
        <v>-2.6608546209385093E-2</v>
      </c>
      <c r="S141" s="36">
        <f t="shared" si="44"/>
        <v>-3.5918347574013756E-2</v>
      </c>
      <c r="T141" s="202">
        <v>14115</v>
      </c>
      <c r="U141" s="218">
        <v>303737</v>
      </c>
      <c r="V141" s="4">
        <v>21726.537911301861</v>
      </c>
      <c r="Y141" s="44"/>
      <c r="Z141" s="44"/>
    </row>
    <row r="142" spans="2:26">
      <c r="B142" s="3">
        <v>3048</v>
      </c>
      <c r="C142" t="s">
        <v>163</v>
      </c>
      <c r="D142" s="208">
        <v>442809</v>
      </c>
      <c r="E142" s="37">
        <f t="shared" si="40"/>
        <v>22798.177418524429</v>
      </c>
      <c r="F142" s="178">
        <f t="shared" si="41"/>
        <v>0.92122561990683316</v>
      </c>
      <c r="G142" s="38">
        <f t="shared" si="31"/>
        <v>1169.6888935285517</v>
      </c>
      <c r="H142" s="38">
        <f t="shared" si="32"/>
        <v>22718.86737900506</v>
      </c>
      <c r="I142" s="38">
        <f t="shared" si="33"/>
        <v>0</v>
      </c>
      <c r="J142" s="39">
        <f t="shared" si="34"/>
        <v>0</v>
      </c>
      <c r="K142" s="38">
        <f t="shared" si="35"/>
        <v>-278.79266708863389</v>
      </c>
      <c r="L142" s="39">
        <f t="shared" si="36"/>
        <v>-5414.989972862536</v>
      </c>
      <c r="M142" s="35">
        <f t="shared" si="37"/>
        <v>17303.877406142525</v>
      </c>
      <c r="N142" s="35">
        <f t="shared" si="38"/>
        <v>460112.87740614254</v>
      </c>
      <c r="O142" s="35">
        <f t="shared" si="39"/>
        <v>23689.073644964348</v>
      </c>
      <c r="P142" s="36">
        <f t="shared" si="42"/>
        <v>0.95722483218631549</v>
      </c>
      <c r="Q142" s="204">
        <v>5109.3572821404123</v>
      </c>
      <c r="R142" s="36">
        <f t="shared" si="43"/>
        <v>2.0593536372310855E-2</v>
      </c>
      <c r="S142" s="36">
        <f t="shared" si="44"/>
        <v>4.5145772964766493E-3</v>
      </c>
      <c r="T142" s="202">
        <v>19423</v>
      </c>
      <c r="U142" s="218">
        <v>433874</v>
      </c>
      <c r="V142" s="4">
        <v>22695.715854998169</v>
      </c>
      <c r="Y142" s="44"/>
      <c r="Z142" s="44"/>
    </row>
    <row r="143" spans="2:26">
      <c r="B143" s="3">
        <v>3049</v>
      </c>
      <c r="C143" t="s">
        <v>164</v>
      </c>
      <c r="D143" s="208">
        <v>734362</v>
      </c>
      <c r="E143" s="37">
        <f t="shared" si="40"/>
        <v>27390.324866659208</v>
      </c>
      <c r="F143" s="178">
        <f t="shared" si="41"/>
        <v>1.1067844828786675</v>
      </c>
      <c r="G143" s="38">
        <f t="shared" si="31"/>
        <v>-1585.5995753523159</v>
      </c>
      <c r="H143" s="38">
        <f t="shared" si="32"/>
        <v>-42511.51021477094</v>
      </c>
      <c r="I143" s="38">
        <f t="shared" si="33"/>
        <v>0</v>
      </c>
      <c r="J143" s="39">
        <f t="shared" si="34"/>
        <v>0</v>
      </c>
      <c r="K143" s="38">
        <f t="shared" si="35"/>
        <v>-278.79266708863389</v>
      </c>
      <c r="L143" s="39">
        <f t="shared" si="36"/>
        <v>-7474.710197313364</v>
      </c>
      <c r="M143" s="35">
        <f t="shared" si="37"/>
        <v>-49986.220412084302</v>
      </c>
      <c r="N143" s="35">
        <f t="shared" si="38"/>
        <v>684375.77958791575</v>
      </c>
      <c r="O143" s="35">
        <f t="shared" si="39"/>
        <v>25525.932624218261</v>
      </c>
      <c r="P143" s="36">
        <f t="shared" si="42"/>
        <v>1.0314483773750491</v>
      </c>
      <c r="Q143" s="204">
        <v>-12832.385497015632</v>
      </c>
      <c r="R143" s="36">
        <f t="shared" si="43"/>
        <v>1.3240135436816848E-2</v>
      </c>
      <c r="S143" s="36">
        <f t="shared" si="44"/>
        <v>-3.3127413421665938E-3</v>
      </c>
      <c r="T143" s="202">
        <v>26811</v>
      </c>
      <c r="U143" s="218">
        <v>724766</v>
      </c>
      <c r="V143" s="4">
        <v>27481.363515716832</v>
      </c>
      <c r="Y143" s="44"/>
      <c r="Z143" s="44"/>
    </row>
    <row r="144" spans="2:26">
      <c r="B144" s="3">
        <v>3050</v>
      </c>
      <c r="C144" t="s">
        <v>165</v>
      </c>
      <c r="D144" s="208">
        <v>63286</v>
      </c>
      <c r="E144" s="37">
        <f t="shared" si="40"/>
        <v>23543.898809523809</v>
      </c>
      <c r="F144" s="178">
        <f t="shared" si="41"/>
        <v>0.95135862738764143</v>
      </c>
      <c r="G144" s="38">
        <f t="shared" si="31"/>
        <v>722.25605892892338</v>
      </c>
      <c r="H144" s="38">
        <f t="shared" si="32"/>
        <v>1941.4242864009461</v>
      </c>
      <c r="I144" s="38">
        <f t="shared" si="33"/>
        <v>0</v>
      </c>
      <c r="J144" s="39">
        <f t="shared" si="34"/>
        <v>0</v>
      </c>
      <c r="K144" s="38">
        <f t="shared" si="35"/>
        <v>-278.79266708863389</v>
      </c>
      <c r="L144" s="39">
        <f t="shared" si="36"/>
        <v>-749.39468913424798</v>
      </c>
      <c r="M144" s="35">
        <f t="shared" si="37"/>
        <v>1192.0295972666981</v>
      </c>
      <c r="N144" s="35">
        <f t="shared" si="38"/>
        <v>64478.029597266701</v>
      </c>
      <c r="O144" s="35">
        <f t="shared" si="39"/>
        <v>23987.3622013641</v>
      </c>
      <c r="P144" s="36">
        <f t="shared" si="42"/>
        <v>0.96927803517863875</v>
      </c>
      <c r="Q144" s="204">
        <v>108.07539383171229</v>
      </c>
      <c r="R144" s="36">
        <f t="shared" si="43"/>
        <v>5.0661457588895772E-3</v>
      </c>
      <c r="S144" s="36">
        <f t="shared" si="44"/>
        <v>7.3095969771014005E-3</v>
      </c>
      <c r="T144" s="202">
        <v>2688</v>
      </c>
      <c r="U144" s="218">
        <v>62967</v>
      </c>
      <c r="V144" s="4">
        <v>23373.05122494432</v>
      </c>
      <c r="Y144" s="44"/>
      <c r="Z144" s="44"/>
    </row>
    <row r="145" spans="2:26">
      <c r="B145" s="3">
        <v>3051</v>
      </c>
      <c r="C145" t="s">
        <v>166</v>
      </c>
      <c r="D145" s="208">
        <v>31128</v>
      </c>
      <c r="E145" s="37">
        <f t="shared" si="40"/>
        <v>22394.244604316547</v>
      </c>
      <c r="F145" s="178">
        <f t="shared" si="41"/>
        <v>0.9049035582640016</v>
      </c>
      <c r="G145" s="38">
        <f t="shared" si="31"/>
        <v>1412.0485820532806</v>
      </c>
      <c r="H145" s="38">
        <f t="shared" si="32"/>
        <v>1962.7475290540601</v>
      </c>
      <c r="I145" s="38">
        <f t="shared" si="33"/>
        <v>0</v>
      </c>
      <c r="J145" s="39">
        <f t="shared" si="34"/>
        <v>0</v>
      </c>
      <c r="K145" s="38">
        <f t="shared" si="35"/>
        <v>-278.79266708863389</v>
      </c>
      <c r="L145" s="39">
        <f t="shared" si="36"/>
        <v>-387.52180725320108</v>
      </c>
      <c r="M145" s="35">
        <f t="shared" si="37"/>
        <v>1575.225721800859</v>
      </c>
      <c r="N145" s="35">
        <f t="shared" si="38"/>
        <v>32703.22572180086</v>
      </c>
      <c r="O145" s="35">
        <f t="shared" si="39"/>
        <v>23527.500519281195</v>
      </c>
      <c r="P145" s="36">
        <f t="shared" si="42"/>
        <v>0.95069600752918282</v>
      </c>
      <c r="Q145" s="204">
        <v>798.26398713767628</v>
      </c>
      <c r="R145" s="36">
        <f t="shared" si="43"/>
        <v>-5.2679631151282755E-2</v>
      </c>
      <c r="S145" s="36">
        <f t="shared" si="44"/>
        <v>-3.2915393240050432E-2</v>
      </c>
      <c r="T145" s="202">
        <v>1390</v>
      </c>
      <c r="U145" s="218">
        <v>32859</v>
      </c>
      <c r="V145" s="4">
        <v>23156.448202959829</v>
      </c>
      <c r="Y145" s="44"/>
      <c r="Z145" s="44"/>
    </row>
    <row r="146" spans="2:26">
      <c r="B146" s="3">
        <v>3052</v>
      </c>
      <c r="C146" t="s">
        <v>167</v>
      </c>
      <c r="D146" s="208">
        <v>75568</v>
      </c>
      <c r="E146" s="37">
        <f t="shared" si="40"/>
        <v>30983.189831898319</v>
      </c>
      <c r="F146" s="178">
        <f t="shared" si="41"/>
        <v>1.2519644766159987</v>
      </c>
      <c r="G146" s="38">
        <f t="shared" si="31"/>
        <v>-3741.3185544957819</v>
      </c>
      <c r="H146" s="38">
        <f t="shared" si="32"/>
        <v>-9125.0759544152115</v>
      </c>
      <c r="I146" s="38">
        <f t="shared" si="33"/>
        <v>0</v>
      </c>
      <c r="J146" s="39">
        <f t="shared" si="34"/>
        <v>0</v>
      </c>
      <c r="K146" s="38">
        <f t="shared" si="35"/>
        <v>-278.79266708863389</v>
      </c>
      <c r="L146" s="39">
        <f t="shared" si="36"/>
        <v>-679.97531502917809</v>
      </c>
      <c r="M146" s="35">
        <f t="shared" si="37"/>
        <v>-9805.0512694443896</v>
      </c>
      <c r="N146" s="35">
        <f t="shared" si="38"/>
        <v>65762.94873055561</v>
      </c>
      <c r="O146" s="35">
        <f t="shared" si="39"/>
        <v>26963.078610313903</v>
      </c>
      <c r="P146" s="36">
        <f t="shared" si="42"/>
        <v>1.0895203748699815</v>
      </c>
      <c r="Q146" s="204">
        <v>883.3809098048896</v>
      </c>
      <c r="R146" s="36">
        <f t="shared" si="43"/>
        <v>-2.4223955374205876E-2</v>
      </c>
      <c r="S146" s="36">
        <f t="shared" si="44"/>
        <v>-2.0623305763040594E-2</v>
      </c>
      <c r="T146" s="202">
        <v>2439</v>
      </c>
      <c r="U146" s="218">
        <v>77444</v>
      </c>
      <c r="V146" s="4">
        <v>31635.620915032679</v>
      </c>
      <c r="Y146" s="44"/>
      <c r="Z146" s="44"/>
    </row>
    <row r="147" spans="2:26">
      <c r="B147" s="3">
        <v>3053</v>
      </c>
      <c r="C147" t="s">
        <v>168</v>
      </c>
      <c r="D147" s="208">
        <v>140358</v>
      </c>
      <c r="E147" s="37">
        <f t="shared" si="40"/>
        <v>20484.238178633976</v>
      </c>
      <c r="F147" s="178">
        <f t="shared" si="41"/>
        <v>0.82772428111284824</v>
      </c>
      <c r="G147" s="38">
        <f t="shared" si="31"/>
        <v>2558.0524374628235</v>
      </c>
      <c r="H147" s="38">
        <f t="shared" si="32"/>
        <v>17527.775301495265</v>
      </c>
      <c r="I147" s="38">
        <f t="shared" si="33"/>
        <v>626.029193415794</v>
      </c>
      <c r="J147" s="39">
        <f t="shared" si="34"/>
        <v>4289.552033285021</v>
      </c>
      <c r="K147" s="38">
        <f t="shared" si="35"/>
        <v>347.23652632716011</v>
      </c>
      <c r="L147" s="39">
        <f t="shared" si="36"/>
        <v>2379.2646783937012</v>
      </c>
      <c r="M147" s="35">
        <f t="shared" si="37"/>
        <v>19907.039979888967</v>
      </c>
      <c r="N147" s="35">
        <f t="shared" si="38"/>
        <v>160265.03997988897</v>
      </c>
      <c r="O147" s="35">
        <f t="shared" si="39"/>
        <v>23389.527142423958</v>
      </c>
      <c r="P147" s="36">
        <f t="shared" si="42"/>
        <v>0.94512079827922457</v>
      </c>
      <c r="Q147" s="204">
        <v>3936.6543636938113</v>
      </c>
      <c r="R147" s="36">
        <f t="shared" si="43"/>
        <v>2.9742340650311068E-2</v>
      </c>
      <c r="S147" s="36">
        <f t="shared" si="44"/>
        <v>2.8840639826624267E-2</v>
      </c>
      <c r="T147" s="202">
        <v>6852</v>
      </c>
      <c r="U147" s="218">
        <v>136304</v>
      </c>
      <c r="V147" s="4">
        <v>19910.020449897751</v>
      </c>
      <c r="Y147" s="44"/>
      <c r="Z147" s="44"/>
    </row>
    <row r="148" spans="2:26">
      <c r="B148" s="3">
        <v>3054</v>
      </c>
      <c r="C148" t="s">
        <v>169</v>
      </c>
      <c r="D148" s="208">
        <v>198450</v>
      </c>
      <c r="E148" s="37">
        <f t="shared" si="40"/>
        <v>21933.023872679045</v>
      </c>
      <c r="F148" s="178">
        <f t="shared" si="41"/>
        <v>0.88626661432692166</v>
      </c>
      <c r="G148" s="38">
        <f t="shared" si="31"/>
        <v>1688.781021035782</v>
      </c>
      <c r="H148" s="38">
        <f t="shared" si="32"/>
        <v>15280.090678331755</v>
      </c>
      <c r="I148" s="38">
        <f t="shared" si="33"/>
        <v>118.95420050001975</v>
      </c>
      <c r="J148" s="39">
        <f t="shared" si="34"/>
        <v>1076.2976061241786</v>
      </c>
      <c r="K148" s="38">
        <f t="shared" si="35"/>
        <v>-159.83846658861415</v>
      </c>
      <c r="L148" s="39">
        <f t="shared" si="36"/>
        <v>-1446.218445693781</v>
      </c>
      <c r="M148" s="35">
        <f t="shared" si="37"/>
        <v>13833.872232637974</v>
      </c>
      <c r="N148" s="35">
        <f t="shared" si="38"/>
        <v>212283.87223263798</v>
      </c>
      <c r="O148" s="35">
        <f t="shared" si="39"/>
        <v>23461.966427126215</v>
      </c>
      <c r="P148" s="36">
        <f t="shared" si="42"/>
        <v>0.94804791493992835</v>
      </c>
      <c r="Q148" s="204">
        <v>3456.1539233364729</v>
      </c>
      <c r="R148" s="36">
        <f t="shared" si="43"/>
        <v>-2.0894491452253496E-2</v>
      </c>
      <c r="S148" s="36">
        <f t="shared" si="44"/>
        <v>-2.0569854347297401E-2</v>
      </c>
      <c r="T148" s="202">
        <v>9048</v>
      </c>
      <c r="U148" s="218">
        <v>202685</v>
      </c>
      <c r="V148" s="4">
        <v>22393.658159319413</v>
      </c>
      <c r="Y148" s="44"/>
      <c r="Z148" s="44"/>
    </row>
    <row r="149" spans="2:26" ht="30" customHeight="1">
      <c r="B149" s="3">
        <v>3401</v>
      </c>
      <c r="C149" t="s">
        <v>170</v>
      </c>
      <c r="D149" s="208">
        <v>369740</v>
      </c>
      <c r="E149" s="37">
        <f t="shared" si="40"/>
        <v>20738.123282292894</v>
      </c>
      <c r="F149" s="178">
        <f t="shared" si="41"/>
        <v>0.83798323548931763</v>
      </c>
      <c r="G149" s="38">
        <f t="shared" si="31"/>
        <v>2405.7213752674725</v>
      </c>
      <c r="H149" s="38">
        <f t="shared" si="32"/>
        <v>42891.606399643766</v>
      </c>
      <c r="I149" s="38">
        <f t="shared" si="33"/>
        <v>537.16940713517249</v>
      </c>
      <c r="J149" s="39">
        <f t="shared" si="34"/>
        <v>9577.193359812989</v>
      </c>
      <c r="K149" s="38">
        <f t="shared" si="35"/>
        <v>258.3767400465386</v>
      </c>
      <c r="L149" s="39">
        <f t="shared" si="36"/>
        <v>4606.5988982897361</v>
      </c>
      <c r="M149" s="35">
        <f t="shared" si="37"/>
        <v>47498.205297933499</v>
      </c>
      <c r="N149" s="35">
        <f t="shared" si="38"/>
        <v>417238.20529793348</v>
      </c>
      <c r="O149" s="35">
        <f t="shared" si="39"/>
        <v>23402.221397606903</v>
      </c>
      <c r="P149" s="36">
        <f t="shared" si="42"/>
        <v>0.94563374599804795</v>
      </c>
      <c r="Q149" s="204">
        <v>9961.1788018529987</v>
      </c>
      <c r="R149" s="36">
        <f t="shared" si="43"/>
        <v>-2.7618646902072479E-3</v>
      </c>
      <c r="S149" s="36">
        <f t="shared" si="44"/>
        <v>-3.0974656107221272E-3</v>
      </c>
      <c r="T149" s="202">
        <v>17829</v>
      </c>
      <c r="U149" s="218">
        <v>370764</v>
      </c>
      <c r="V149" s="4">
        <v>20802.558491836393</v>
      </c>
      <c r="Y149" s="44"/>
      <c r="Z149" s="44"/>
    </row>
    <row r="150" spans="2:26">
      <c r="B150" s="3">
        <v>3403</v>
      </c>
      <c r="C150" t="s">
        <v>171</v>
      </c>
      <c r="D150" s="208">
        <v>717215</v>
      </c>
      <c r="E150" s="37">
        <f t="shared" si="40"/>
        <v>22863.814594025949</v>
      </c>
      <c r="F150" s="178">
        <f t="shared" si="41"/>
        <v>0.92387787787378761</v>
      </c>
      <c r="G150" s="38">
        <f t="shared" si="31"/>
        <v>1130.3065882276394</v>
      </c>
      <c r="H150" s="38">
        <f t="shared" si="32"/>
        <v>35456.587366112821</v>
      </c>
      <c r="I150" s="38">
        <f t="shared" si="33"/>
        <v>0</v>
      </c>
      <c r="J150" s="39">
        <f t="shared" si="34"/>
        <v>0</v>
      </c>
      <c r="K150" s="38">
        <f t="shared" si="35"/>
        <v>-278.79266708863389</v>
      </c>
      <c r="L150" s="39">
        <f t="shared" si="36"/>
        <v>-8745.4471739033579</v>
      </c>
      <c r="M150" s="35">
        <f t="shared" si="37"/>
        <v>26711.140192209463</v>
      </c>
      <c r="N150" s="35">
        <f t="shared" si="38"/>
        <v>743926.14019220951</v>
      </c>
      <c r="O150" s="35">
        <f t="shared" si="39"/>
        <v>23715.328515164954</v>
      </c>
      <c r="P150" s="36">
        <f t="shared" si="42"/>
        <v>0.95828573537309714</v>
      </c>
      <c r="Q150" s="204">
        <v>1861.3673471379807</v>
      </c>
      <c r="R150" s="36">
        <f t="shared" si="43"/>
        <v>1.0228846134884985E-2</v>
      </c>
      <c r="S150" s="36">
        <f t="shared" si="44"/>
        <v>2.9827914190716409E-3</v>
      </c>
      <c r="T150" s="202">
        <v>31369</v>
      </c>
      <c r="U150" s="218">
        <v>709953</v>
      </c>
      <c r="V150" s="4">
        <v>22795.819419470845</v>
      </c>
      <c r="Y150" s="44"/>
      <c r="Z150" s="44"/>
    </row>
    <row r="151" spans="2:26">
      <c r="B151" s="3">
        <v>3405</v>
      </c>
      <c r="C151" t="s">
        <v>172</v>
      </c>
      <c r="D151" s="208">
        <v>651896</v>
      </c>
      <c r="E151" s="37">
        <f t="shared" si="40"/>
        <v>22998.624095960487</v>
      </c>
      <c r="F151" s="178">
        <f t="shared" si="41"/>
        <v>0.92932524170069009</v>
      </c>
      <c r="G151" s="38">
        <f t="shared" si="31"/>
        <v>1049.4208870669165</v>
      </c>
      <c r="H151" s="38">
        <f t="shared" si="32"/>
        <v>29745.835043911749</v>
      </c>
      <c r="I151" s="38">
        <f t="shared" si="33"/>
        <v>0</v>
      </c>
      <c r="J151" s="39">
        <f t="shared" si="34"/>
        <v>0</v>
      </c>
      <c r="K151" s="38">
        <f t="shared" si="35"/>
        <v>-278.79266708863389</v>
      </c>
      <c r="L151" s="39">
        <f t="shared" si="36"/>
        <v>-7902.3781486273274</v>
      </c>
      <c r="M151" s="35">
        <f t="shared" si="37"/>
        <v>21843.45689528442</v>
      </c>
      <c r="N151" s="35">
        <f t="shared" si="38"/>
        <v>673739.45689528447</v>
      </c>
      <c r="O151" s="35">
        <f t="shared" si="39"/>
        <v>23769.252315938771</v>
      </c>
      <c r="P151" s="36">
        <f t="shared" si="42"/>
        <v>0.96046468090385817</v>
      </c>
      <c r="Q151" s="204">
        <v>2572.2825290772744</v>
      </c>
      <c r="R151" s="36">
        <f t="shared" si="43"/>
        <v>-5.4844383828305801E-3</v>
      </c>
      <c r="S151" s="36">
        <f t="shared" si="44"/>
        <v>-1.6782163231683151E-2</v>
      </c>
      <c r="T151" s="202">
        <v>28345</v>
      </c>
      <c r="U151" s="218">
        <v>655491</v>
      </c>
      <c r="V151" s="4">
        <v>23391.178674660099</v>
      </c>
      <c r="Y151" s="44"/>
      <c r="Z151" s="44"/>
    </row>
    <row r="152" spans="2:26">
      <c r="B152" s="3">
        <v>3407</v>
      </c>
      <c r="C152" t="s">
        <v>173</v>
      </c>
      <c r="D152" s="208">
        <v>635114</v>
      </c>
      <c r="E152" s="37">
        <f t="shared" si="40"/>
        <v>20782.52617801047</v>
      </c>
      <c r="F152" s="178">
        <f t="shared" si="41"/>
        <v>0.83977746159705235</v>
      </c>
      <c r="G152" s="38">
        <f t="shared" si="31"/>
        <v>2379.0796378369268</v>
      </c>
      <c r="H152" s="38">
        <f t="shared" si="32"/>
        <v>72704.673732296476</v>
      </c>
      <c r="I152" s="38">
        <f t="shared" si="33"/>
        <v>521.62839363402088</v>
      </c>
      <c r="J152" s="39">
        <f t="shared" si="34"/>
        <v>15940.963709455678</v>
      </c>
      <c r="K152" s="38">
        <f t="shared" si="35"/>
        <v>242.83572654538699</v>
      </c>
      <c r="L152" s="39">
        <f t="shared" si="36"/>
        <v>7421.0598032270264</v>
      </c>
      <c r="M152" s="35">
        <f t="shared" si="37"/>
        <v>80125.733535523497</v>
      </c>
      <c r="N152" s="35">
        <f t="shared" si="38"/>
        <v>715239.73353552353</v>
      </c>
      <c r="O152" s="35">
        <f t="shared" si="39"/>
        <v>23404.441542392786</v>
      </c>
      <c r="P152" s="36">
        <f t="shared" si="42"/>
        <v>0.94572345730343488</v>
      </c>
      <c r="Q152" s="204">
        <v>13463.027751675865</v>
      </c>
      <c r="R152" s="36">
        <f t="shared" si="43"/>
        <v>-1.3491767629698665E-2</v>
      </c>
      <c r="S152" s="36">
        <f t="shared" si="44"/>
        <v>-9.747168318345472E-3</v>
      </c>
      <c r="T152" s="202">
        <v>30560</v>
      </c>
      <c r="U152" s="218">
        <v>643800</v>
      </c>
      <c r="V152" s="4">
        <v>20987.09088538271</v>
      </c>
      <c r="Y152" s="44"/>
      <c r="Z152" s="44"/>
    </row>
    <row r="153" spans="2:26">
      <c r="B153" s="3">
        <v>3411</v>
      </c>
      <c r="C153" t="s">
        <v>174</v>
      </c>
      <c r="D153" s="208">
        <v>684182</v>
      </c>
      <c r="E153" s="37">
        <f t="shared" si="40"/>
        <v>19678.497468936952</v>
      </c>
      <c r="F153" s="178">
        <f t="shared" si="41"/>
        <v>0.79516602125073799</v>
      </c>
      <c r="G153" s="38">
        <f t="shared" si="31"/>
        <v>3041.4968632810378</v>
      </c>
      <c r="H153" s="38">
        <f t="shared" si="32"/>
        <v>105746.76294255513</v>
      </c>
      <c r="I153" s="38">
        <f t="shared" si="33"/>
        <v>908.03844180975227</v>
      </c>
      <c r="J153" s="39">
        <f t="shared" si="34"/>
        <v>31570.680544841467</v>
      </c>
      <c r="K153" s="38">
        <f t="shared" si="35"/>
        <v>629.24577472111832</v>
      </c>
      <c r="L153" s="39">
        <f t="shared" si="36"/>
        <v>21877.61709550384</v>
      </c>
      <c r="M153" s="35">
        <f t="shared" si="37"/>
        <v>127624.38003805897</v>
      </c>
      <c r="N153" s="35">
        <f t="shared" si="38"/>
        <v>811806.38003805897</v>
      </c>
      <c r="O153" s="35">
        <f t="shared" si="39"/>
        <v>23349.240106939109</v>
      </c>
      <c r="P153" s="36">
        <f t="shared" si="42"/>
        <v>0.94349288528611908</v>
      </c>
      <c r="Q153" s="204">
        <v>26198.810787639624</v>
      </c>
      <c r="R153" s="36">
        <f t="shared" si="43"/>
        <v>1.0751893917010388E-2</v>
      </c>
      <c r="S153" s="36">
        <f t="shared" si="44"/>
        <v>2.6119223829341397E-3</v>
      </c>
      <c r="T153" s="202">
        <v>34768</v>
      </c>
      <c r="U153" s="218">
        <v>676904</v>
      </c>
      <c r="V153" s="4">
        <v>19627.232660635582</v>
      </c>
      <c r="Y153" s="44"/>
      <c r="Z153" s="44"/>
    </row>
    <row r="154" spans="2:26">
      <c r="B154" s="3">
        <v>3412</v>
      </c>
      <c r="C154" t="s">
        <v>175</v>
      </c>
      <c r="D154" s="208">
        <v>135261</v>
      </c>
      <c r="E154" s="37">
        <f t="shared" si="40"/>
        <v>17625.879593432368</v>
      </c>
      <c r="F154" s="178">
        <f t="shared" si="41"/>
        <v>0.71222412023468984</v>
      </c>
      <c r="G154" s="38">
        <f t="shared" si="31"/>
        <v>4273.0675885837882</v>
      </c>
      <c r="H154" s="38">
        <f t="shared" si="32"/>
        <v>32791.520674791995</v>
      </c>
      <c r="I154" s="38">
        <f t="shared" si="33"/>
        <v>1626.4546982363565</v>
      </c>
      <c r="J154" s="39">
        <f t="shared" si="34"/>
        <v>12481.4133542658</v>
      </c>
      <c r="K154" s="38">
        <f t="shared" si="35"/>
        <v>1347.6620311477227</v>
      </c>
      <c r="L154" s="39">
        <f t="shared" si="36"/>
        <v>10341.958427027625</v>
      </c>
      <c r="M154" s="35">
        <f t="shared" si="37"/>
        <v>43133.479101819619</v>
      </c>
      <c r="N154" s="35">
        <f t="shared" si="38"/>
        <v>178394.47910181963</v>
      </c>
      <c r="O154" s="35">
        <f t="shared" si="39"/>
        <v>23246.609213163883</v>
      </c>
      <c r="P154" s="36">
        <f t="shared" si="42"/>
        <v>0.93934579023531684</v>
      </c>
      <c r="Q154" s="204">
        <v>8986.0050185327491</v>
      </c>
      <c r="R154" s="36">
        <f t="shared" si="43"/>
        <v>2.9957658853452173E-3</v>
      </c>
      <c r="S154" s="36">
        <f t="shared" si="44"/>
        <v>1.558060200599375E-3</v>
      </c>
      <c r="T154" s="202">
        <v>7674</v>
      </c>
      <c r="U154" s="218">
        <v>134857</v>
      </c>
      <c r="V154" s="4">
        <v>17598.460133107139</v>
      </c>
      <c r="Y154" s="44"/>
      <c r="Z154" s="44"/>
    </row>
    <row r="155" spans="2:26">
      <c r="B155" s="3">
        <v>3413</v>
      </c>
      <c r="C155" t="s">
        <v>176</v>
      </c>
      <c r="D155" s="208">
        <v>411185</v>
      </c>
      <c r="E155" s="37">
        <f t="shared" si="40"/>
        <v>19520.74629699962</v>
      </c>
      <c r="F155" s="178">
        <f t="shared" si="41"/>
        <v>0.78879163357530402</v>
      </c>
      <c r="G155" s="38">
        <f t="shared" si="31"/>
        <v>3136.147566443437</v>
      </c>
      <c r="H155" s="38">
        <f t="shared" si="32"/>
        <v>66059.812339564553</v>
      </c>
      <c r="I155" s="38">
        <f t="shared" si="33"/>
        <v>963.25135198781857</v>
      </c>
      <c r="J155" s="39">
        <f t="shared" si="34"/>
        <v>20289.926478271409</v>
      </c>
      <c r="K155" s="38">
        <f t="shared" si="35"/>
        <v>684.45868489918462</v>
      </c>
      <c r="L155" s="39">
        <f t="shared" si="36"/>
        <v>14417.437738716426</v>
      </c>
      <c r="M155" s="35">
        <f t="shared" si="37"/>
        <v>80477.25007828098</v>
      </c>
      <c r="N155" s="35">
        <f t="shared" si="38"/>
        <v>491662.25007828098</v>
      </c>
      <c r="O155" s="35">
        <f t="shared" si="39"/>
        <v>23341.352548342242</v>
      </c>
      <c r="P155" s="36">
        <f t="shared" si="42"/>
        <v>0.94317416590234737</v>
      </c>
      <c r="Q155" s="204">
        <v>15548.652060251952</v>
      </c>
      <c r="R155" s="36">
        <f t="shared" si="43"/>
        <v>2.6456961716654474E-3</v>
      </c>
      <c r="S155" s="36">
        <f t="shared" si="44"/>
        <v>-4.3990988830918832E-3</v>
      </c>
      <c r="T155" s="202">
        <v>21064</v>
      </c>
      <c r="U155" s="218">
        <v>410100</v>
      </c>
      <c r="V155" s="4">
        <v>19606.999426276536</v>
      </c>
      <c r="Y155" s="44"/>
      <c r="Z155" s="44"/>
    </row>
    <row r="156" spans="2:26">
      <c r="B156" s="3">
        <v>3414</v>
      </c>
      <c r="C156" t="s">
        <v>177</v>
      </c>
      <c r="D156" s="208">
        <v>86290</v>
      </c>
      <c r="E156" s="37">
        <f t="shared" si="40"/>
        <v>17202.950558213714</v>
      </c>
      <c r="F156" s="178">
        <f t="shared" si="41"/>
        <v>0.69513446190396178</v>
      </c>
      <c r="G156" s="38">
        <f t="shared" si="31"/>
        <v>4526.8250097149803</v>
      </c>
      <c r="H156" s="38">
        <f t="shared" si="32"/>
        <v>22706.554248730343</v>
      </c>
      <c r="I156" s="38">
        <f t="shared" si="33"/>
        <v>1774.4798605628857</v>
      </c>
      <c r="J156" s="39">
        <f t="shared" si="34"/>
        <v>8900.7909805834352</v>
      </c>
      <c r="K156" s="38">
        <f t="shared" si="35"/>
        <v>1495.6871934742519</v>
      </c>
      <c r="L156" s="39">
        <f t="shared" si="36"/>
        <v>7502.3669624668473</v>
      </c>
      <c r="M156" s="35">
        <f t="shared" si="37"/>
        <v>30208.92121119719</v>
      </c>
      <c r="N156" s="35">
        <f t="shared" si="38"/>
        <v>116498.92121119719</v>
      </c>
      <c r="O156" s="35">
        <f t="shared" si="39"/>
        <v>23225.462761402949</v>
      </c>
      <c r="P156" s="36">
        <f t="shared" si="42"/>
        <v>0.93849130731878039</v>
      </c>
      <c r="Q156" s="204">
        <v>6240.6580105499415</v>
      </c>
      <c r="R156" s="36">
        <f t="shared" si="43"/>
        <v>-1.3896189975544534E-2</v>
      </c>
      <c r="S156" s="36">
        <f t="shared" si="44"/>
        <v>-1.2323456626223452E-2</v>
      </c>
      <c r="T156" s="202">
        <v>5016</v>
      </c>
      <c r="U156" s="218">
        <v>87506</v>
      </c>
      <c r="V156" s="4">
        <v>17417.595541401275</v>
      </c>
      <c r="Y156" s="44"/>
      <c r="Z156" s="44"/>
    </row>
    <row r="157" spans="2:26">
      <c r="B157" s="3">
        <v>3415</v>
      </c>
      <c r="C157" t="s">
        <v>178</v>
      </c>
      <c r="D157" s="208">
        <v>154979</v>
      </c>
      <c r="E157" s="37">
        <f t="shared" si="40"/>
        <v>19605.186590765337</v>
      </c>
      <c r="F157" s="178">
        <f t="shared" si="41"/>
        <v>0.79220368536091001</v>
      </c>
      <c r="G157" s="38">
        <f t="shared" si="31"/>
        <v>3085.4833901840066</v>
      </c>
      <c r="H157" s="38">
        <f t="shared" si="32"/>
        <v>24390.74619940457</v>
      </c>
      <c r="I157" s="38">
        <f t="shared" si="33"/>
        <v>933.69724916981738</v>
      </c>
      <c r="J157" s="39">
        <f t="shared" si="34"/>
        <v>7380.876754687406</v>
      </c>
      <c r="K157" s="38">
        <f t="shared" si="35"/>
        <v>654.90458208118343</v>
      </c>
      <c r="L157" s="39">
        <f t="shared" si="36"/>
        <v>5177.0207213517551</v>
      </c>
      <c r="M157" s="35">
        <f t="shared" si="37"/>
        <v>29567.766920756323</v>
      </c>
      <c r="N157" s="35">
        <f t="shared" si="38"/>
        <v>184546.76692075632</v>
      </c>
      <c r="O157" s="35">
        <f t="shared" si="39"/>
        <v>23345.574563030528</v>
      </c>
      <c r="P157" s="36">
        <f t="shared" si="42"/>
        <v>0.94334476849162774</v>
      </c>
      <c r="Q157" s="204">
        <v>5853.2037427027972</v>
      </c>
      <c r="R157" s="36">
        <f t="shared" si="43"/>
        <v>-1.5206008692778893E-2</v>
      </c>
      <c r="S157" s="36">
        <f t="shared" si="44"/>
        <v>-1.8445052813460521E-2</v>
      </c>
      <c r="T157" s="202">
        <v>7905</v>
      </c>
      <c r="U157" s="218">
        <v>157372</v>
      </c>
      <c r="V157" s="4">
        <v>19973.600710750095</v>
      </c>
      <c r="Y157" s="44"/>
      <c r="Z157" s="44"/>
    </row>
    <row r="158" spans="2:26">
      <c r="B158" s="3">
        <v>3416</v>
      </c>
      <c r="C158" t="s">
        <v>179</v>
      </c>
      <c r="D158" s="208">
        <v>102313</v>
      </c>
      <c r="E158" s="37">
        <f t="shared" si="40"/>
        <v>16756.141500163776</v>
      </c>
      <c r="F158" s="178">
        <f t="shared" si="41"/>
        <v>0.67707986289256927</v>
      </c>
      <c r="G158" s="38">
        <f t="shared" si="31"/>
        <v>4794.9104445449429</v>
      </c>
      <c r="H158" s="38">
        <f t="shared" si="32"/>
        <v>29277.723174391424</v>
      </c>
      <c r="I158" s="38">
        <f t="shared" si="33"/>
        <v>1930.8630308803638</v>
      </c>
      <c r="J158" s="39">
        <f t="shared" si="34"/>
        <v>11789.849666555501</v>
      </c>
      <c r="K158" s="38">
        <f t="shared" si="35"/>
        <v>1652.07036379173</v>
      </c>
      <c r="L158" s="39">
        <f t="shared" si="36"/>
        <v>10087.541641312304</v>
      </c>
      <c r="M158" s="35">
        <f t="shared" si="37"/>
        <v>39365.264815703726</v>
      </c>
      <c r="N158" s="35">
        <f t="shared" si="38"/>
        <v>141678.26481570373</v>
      </c>
      <c r="O158" s="35">
        <f t="shared" si="39"/>
        <v>23203.122308500446</v>
      </c>
      <c r="P158" s="36">
        <f t="shared" si="42"/>
        <v>0.93758857736821044</v>
      </c>
      <c r="Q158" s="204">
        <v>7866.9788302268353</v>
      </c>
      <c r="R158" s="36">
        <f t="shared" si="43"/>
        <v>-6.4962809034588573E-3</v>
      </c>
      <c r="S158" s="36">
        <f t="shared" si="44"/>
        <v>-5.1946055427032388E-3</v>
      </c>
      <c r="T158" s="202">
        <v>6106</v>
      </c>
      <c r="U158" s="218">
        <v>102982</v>
      </c>
      <c r="V158" s="4">
        <v>16843.637553156688</v>
      </c>
      <c r="Y158" s="44"/>
      <c r="Z158" s="44"/>
    </row>
    <row r="159" spans="2:26">
      <c r="B159" s="3">
        <v>3417</v>
      </c>
      <c r="C159" t="s">
        <v>180</v>
      </c>
      <c r="D159" s="208">
        <v>84095</v>
      </c>
      <c r="E159" s="37">
        <f t="shared" si="40"/>
        <v>18233.954900260189</v>
      </c>
      <c r="F159" s="178">
        <f t="shared" si="41"/>
        <v>0.73679514366340182</v>
      </c>
      <c r="G159" s="38">
        <f t="shared" ref="G159:G222" si="45">($E$363-E159)*0.6</f>
        <v>3908.2224044870954</v>
      </c>
      <c r="H159" s="38">
        <f t="shared" ref="H159:H222" si="46">G159*T159/1000</f>
        <v>18024.721729494486</v>
      </c>
      <c r="I159" s="38">
        <f t="shared" ref="I159:I222" si="47">IF(E159&lt;E$363*0.9,(E$363*0.9-E159)*0.35,0)</f>
        <v>1413.6283408466193</v>
      </c>
      <c r="J159" s="39">
        <f t="shared" ref="J159:J222" si="48">I159*T159/1000</f>
        <v>6519.6539079846079</v>
      </c>
      <c r="K159" s="38">
        <f t="shared" ref="K159:K222" si="49">I159+J$365</f>
        <v>1134.8356737579854</v>
      </c>
      <c r="L159" s="39">
        <f t="shared" ref="L159:L222" si="50">K159*T159/1000</f>
        <v>5233.862127371829</v>
      </c>
      <c r="M159" s="35">
        <f t="shared" ref="M159:M222" si="51">H159+L159</f>
        <v>23258.583856866317</v>
      </c>
      <c r="N159" s="35">
        <f t="shared" ref="N159:N222" si="52">D159+M159</f>
        <v>107353.58385686632</v>
      </c>
      <c r="O159" s="35">
        <f t="shared" ref="O159:O222" si="53">N159/T159*1000</f>
        <v>23277.012978505274</v>
      </c>
      <c r="P159" s="36">
        <f t="shared" si="42"/>
        <v>0.94057434140675245</v>
      </c>
      <c r="Q159" s="204">
        <v>3738.3455232568449</v>
      </c>
      <c r="R159" s="36">
        <f t="shared" si="43"/>
        <v>-1.8871507584209651E-3</v>
      </c>
      <c r="S159" s="36">
        <f t="shared" si="44"/>
        <v>5.4710098821282279E-3</v>
      </c>
      <c r="T159" s="202">
        <v>4612</v>
      </c>
      <c r="U159" s="218">
        <v>84254</v>
      </c>
      <c r="V159" s="4">
        <v>18134.739560912614</v>
      </c>
      <c r="Y159" s="44"/>
      <c r="Z159" s="44"/>
    </row>
    <row r="160" spans="2:26">
      <c r="B160" s="3">
        <v>3418</v>
      </c>
      <c r="C160" t="s">
        <v>181</v>
      </c>
      <c r="D160" s="208">
        <v>125055</v>
      </c>
      <c r="E160" s="37">
        <f t="shared" si="40"/>
        <v>17361.516034985423</v>
      </c>
      <c r="F160" s="178">
        <f t="shared" si="41"/>
        <v>0.70154175389723084</v>
      </c>
      <c r="G160" s="38">
        <f t="shared" si="45"/>
        <v>4431.6857236519545</v>
      </c>
      <c r="H160" s="38">
        <f t="shared" si="46"/>
        <v>31921.432267465028</v>
      </c>
      <c r="I160" s="38">
        <f t="shared" si="47"/>
        <v>1718.9819436927874</v>
      </c>
      <c r="J160" s="39">
        <f t="shared" si="48"/>
        <v>12381.826940419147</v>
      </c>
      <c r="K160" s="38">
        <f t="shared" si="49"/>
        <v>1440.1892766041535</v>
      </c>
      <c r="L160" s="39">
        <f t="shared" si="50"/>
        <v>10373.683359379718</v>
      </c>
      <c r="M160" s="35">
        <f t="shared" si="51"/>
        <v>42295.115626844745</v>
      </c>
      <c r="N160" s="35">
        <f t="shared" si="52"/>
        <v>167350.11562684475</v>
      </c>
      <c r="O160" s="35">
        <f t="shared" si="53"/>
        <v>23233.391035241533</v>
      </c>
      <c r="P160" s="36">
        <f t="shared" si="42"/>
        <v>0.93881167191844372</v>
      </c>
      <c r="Q160" s="204">
        <v>7678.8374900301205</v>
      </c>
      <c r="R160" s="36">
        <f t="shared" si="43"/>
        <v>-1.087558332674207E-2</v>
      </c>
      <c r="S160" s="36">
        <f t="shared" si="44"/>
        <v>-9.3650504122057172E-3</v>
      </c>
      <c r="T160" s="202">
        <v>7203</v>
      </c>
      <c r="U160" s="218">
        <v>126430</v>
      </c>
      <c r="V160" s="4">
        <v>17525.644579983367</v>
      </c>
      <c r="Y160" s="44"/>
      <c r="Z160" s="44"/>
    </row>
    <row r="161" spans="2:26">
      <c r="B161" s="3">
        <v>3419</v>
      </c>
      <c r="C161" t="s">
        <v>133</v>
      </c>
      <c r="D161" s="208">
        <v>65086</v>
      </c>
      <c r="E161" s="37">
        <f t="shared" si="40"/>
        <v>17773.347897323867</v>
      </c>
      <c r="F161" s="178">
        <f t="shared" si="41"/>
        <v>0.71818299919133266</v>
      </c>
      <c r="G161" s="38">
        <f t="shared" si="45"/>
        <v>4184.5866062488885</v>
      </c>
      <c r="H161" s="38">
        <f t="shared" si="46"/>
        <v>15323.95615208343</v>
      </c>
      <c r="I161" s="38">
        <f t="shared" si="47"/>
        <v>1574.8407918743319</v>
      </c>
      <c r="J161" s="39">
        <f t="shared" si="48"/>
        <v>5767.0669798438039</v>
      </c>
      <c r="K161" s="38">
        <f t="shared" si="49"/>
        <v>1296.0481247856981</v>
      </c>
      <c r="L161" s="39">
        <f t="shared" si="50"/>
        <v>4746.1282329652258</v>
      </c>
      <c r="M161" s="35">
        <f t="shared" si="51"/>
        <v>20070.084385048656</v>
      </c>
      <c r="N161" s="35">
        <f t="shared" si="52"/>
        <v>85156.084385048656</v>
      </c>
      <c r="O161" s="35">
        <f t="shared" si="53"/>
        <v>23253.982628358455</v>
      </c>
      <c r="P161" s="36">
        <f t="shared" si="42"/>
        <v>0.93964373418314884</v>
      </c>
      <c r="Q161" s="204">
        <v>3971.9315061072193</v>
      </c>
      <c r="R161" s="36">
        <f t="shared" si="43"/>
        <v>-4.237871578721907E-3</v>
      </c>
      <c r="S161" s="36">
        <f t="shared" si="44"/>
        <v>7.454583779583742E-3</v>
      </c>
      <c r="T161" s="202">
        <v>3662</v>
      </c>
      <c r="U161" s="218">
        <v>65363</v>
      </c>
      <c r="V161" s="4">
        <v>17641.83535762483</v>
      </c>
      <c r="Y161" s="44"/>
      <c r="Z161" s="44"/>
    </row>
    <row r="162" spans="2:26">
      <c r="B162" s="3">
        <v>3420</v>
      </c>
      <c r="C162" t="s">
        <v>182</v>
      </c>
      <c r="D162" s="208">
        <v>414918</v>
      </c>
      <c r="E162" s="37">
        <f t="shared" si="40"/>
        <v>19521.878234685235</v>
      </c>
      <c r="F162" s="178">
        <f t="shared" si="41"/>
        <v>0.78883737275773891</v>
      </c>
      <c r="G162" s="38">
        <f t="shared" si="45"/>
        <v>3135.4684038320679</v>
      </c>
      <c r="H162" s="38">
        <f t="shared" si="46"/>
        <v>66641.245455046766</v>
      </c>
      <c r="I162" s="38">
        <f t="shared" si="47"/>
        <v>962.85517379785313</v>
      </c>
      <c r="J162" s="39">
        <f t="shared" si="48"/>
        <v>20464.523863899569</v>
      </c>
      <c r="K162" s="38">
        <f t="shared" si="49"/>
        <v>684.06250670921918</v>
      </c>
      <c r="L162" s="39">
        <f t="shared" si="50"/>
        <v>14539.064517597744</v>
      </c>
      <c r="M162" s="35">
        <f t="shared" si="51"/>
        <v>81180.309972644507</v>
      </c>
      <c r="N162" s="35">
        <f t="shared" si="52"/>
        <v>496098.30997264449</v>
      </c>
      <c r="O162" s="35">
        <f t="shared" si="53"/>
        <v>23341.40914522652</v>
      </c>
      <c r="P162" s="36">
        <f t="shared" si="42"/>
        <v>0.94317645286146901</v>
      </c>
      <c r="Q162" s="204">
        <v>14736.614863681854</v>
      </c>
      <c r="R162" s="36">
        <f t="shared" si="43"/>
        <v>-1.1681141055018555E-2</v>
      </c>
      <c r="S162" s="36">
        <f t="shared" si="44"/>
        <v>-1.4610664350094069E-2</v>
      </c>
      <c r="T162" s="202">
        <v>21254</v>
      </c>
      <c r="U162" s="218">
        <v>419822</v>
      </c>
      <c r="V162" s="4">
        <v>19811.335000707848</v>
      </c>
      <c r="Y162" s="44"/>
      <c r="Z162" s="44"/>
    </row>
    <row r="163" spans="2:26">
      <c r="B163" s="3">
        <v>3421</v>
      </c>
      <c r="C163" t="s">
        <v>183</v>
      </c>
      <c r="D163" s="208">
        <v>134610</v>
      </c>
      <c r="E163" s="37">
        <f t="shared" si="40"/>
        <v>20312.358533272974</v>
      </c>
      <c r="F163" s="178">
        <f t="shared" si="41"/>
        <v>0.82077899202502858</v>
      </c>
      <c r="G163" s="38">
        <f t="shared" si="45"/>
        <v>2661.1802246794241</v>
      </c>
      <c r="H163" s="38">
        <f t="shared" si="46"/>
        <v>17635.641348950543</v>
      </c>
      <c r="I163" s="38">
        <f t="shared" si="47"/>
        <v>686.18706929214432</v>
      </c>
      <c r="J163" s="39">
        <f t="shared" si="48"/>
        <v>4547.3617081990396</v>
      </c>
      <c r="K163" s="38">
        <f t="shared" si="49"/>
        <v>407.39440220351042</v>
      </c>
      <c r="L163" s="39">
        <f t="shared" si="50"/>
        <v>2699.8027034026636</v>
      </c>
      <c r="M163" s="35">
        <f t="shared" si="51"/>
        <v>20335.444052353207</v>
      </c>
      <c r="N163" s="35">
        <f t="shared" si="52"/>
        <v>154945.44405235321</v>
      </c>
      <c r="O163" s="35">
        <f t="shared" si="53"/>
        <v>23380.93316015591</v>
      </c>
      <c r="P163" s="36">
        <f t="shared" si="42"/>
        <v>0.94477353382483364</v>
      </c>
      <c r="Q163" s="204">
        <v>3974.2523596320552</v>
      </c>
      <c r="R163" s="36">
        <f t="shared" si="43"/>
        <v>8.7377476694343696E-3</v>
      </c>
      <c r="S163" s="36">
        <f t="shared" si="44"/>
        <v>5.6934206808440246E-3</v>
      </c>
      <c r="T163" s="202">
        <v>6627</v>
      </c>
      <c r="U163" s="218">
        <v>133444</v>
      </c>
      <c r="V163" s="4">
        <v>20197.366429544421</v>
      </c>
      <c r="Y163" s="44"/>
      <c r="Z163" s="44"/>
    </row>
    <row r="164" spans="2:26">
      <c r="B164" s="3">
        <v>3422</v>
      </c>
      <c r="C164" t="s">
        <v>184</v>
      </c>
      <c r="D164" s="208">
        <v>83238</v>
      </c>
      <c r="E164" s="37">
        <f t="shared" si="40"/>
        <v>19108.815426997247</v>
      </c>
      <c r="F164" s="178">
        <f t="shared" si="41"/>
        <v>0.77214638759312515</v>
      </c>
      <c r="G164" s="38">
        <f t="shared" si="45"/>
        <v>3383.3060884448605</v>
      </c>
      <c r="H164" s="38">
        <f t="shared" si="46"/>
        <v>14737.681321265813</v>
      </c>
      <c r="I164" s="38">
        <f t="shared" si="47"/>
        <v>1107.4271564886487</v>
      </c>
      <c r="J164" s="39">
        <f t="shared" si="48"/>
        <v>4823.9526936645534</v>
      </c>
      <c r="K164" s="38">
        <f t="shared" si="49"/>
        <v>828.6344894000149</v>
      </c>
      <c r="L164" s="39">
        <f t="shared" si="50"/>
        <v>3609.5318358264649</v>
      </c>
      <c r="M164" s="35">
        <f t="shared" si="51"/>
        <v>18347.213157092279</v>
      </c>
      <c r="N164" s="35">
        <f t="shared" si="52"/>
        <v>101585.21315709228</v>
      </c>
      <c r="O164" s="35">
        <f t="shared" si="53"/>
        <v>23320.756004842122</v>
      </c>
      <c r="P164" s="36">
        <f t="shared" si="42"/>
        <v>0.94234190360323833</v>
      </c>
      <c r="Q164" s="204">
        <v>5041.718798635462</v>
      </c>
      <c r="R164" s="36">
        <f t="shared" si="43"/>
        <v>-3.7866703654899782E-2</v>
      </c>
      <c r="S164" s="36">
        <f t="shared" si="44"/>
        <v>-2.6602057623311023E-2</v>
      </c>
      <c r="T164" s="202">
        <v>4356</v>
      </c>
      <c r="U164" s="218">
        <v>86514</v>
      </c>
      <c r="V164" s="4">
        <v>19631.041524846834</v>
      </c>
      <c r="Y164" s="44"/>
      <c r="Z164" s="44"/>
    </row>
    <row r="165" spans="2:26">
      <c r="B165" s="3">
        <v>3423</v>
      </c>
      <c r="C165" t="s">
        <v>185</v>
      </c>
      <c r="D165" s="208">
        <v>41684</v>
      </c>
      <c r="E165" s="37">
        <f t="shared" si="40"/>
        <v>17231.914014055394</v>
      </c>
      <c r="F165" s="178">
        <f t="shared" si="41"/>
        <v>0.69630481324707905</v>
      </c>
      <c r="G165" s="38">
        <f t="shared" si="45"/>
        <v>4509.4469362099726</v>
      </c>
      <c r="H165" s="38">
        <f t="shared" si="46"/>
        <v>10908.352138691924</v>
      </c>
      <c r="I165" s="38">
        <f t="shared" si="47"/>
        <v>1764.3426510182976</v>
      </c>
      <c r="J165" s="39">
        <f t="shared" si="48"/>
        <v>4267.944872813262</v>
      </c>
      <c r="K165" s="38">
        <f t="shared" si="49"/>
        <v>1485.5499839296638</v>
      </c>
      <c r="L165" s="39">
        <f t="shared" si="50"/>
        <v>3593.5454111258564</v>
      </c>
      <c r="M165" s="35">
        <f t="shared" si="51"/>
        <v>14501.897549817781</v>
      </c>
      <c r="N165" s="35">
        <f t="shared" si="52"/>
        <v>56185.897549817782</v>
      </c>
      <c r="O165" s="35">
        <f t="shared" si="53"/>
        <v>23226.910934195032</v>
      </c>
      <c r="P165" s="36">
        <f t="shared" si="42"/>
        <v>0.93854982488593619</v>
      </c>
      <c r="Q165" s="204">
        <v>2912.0693236683201</v>
      </c>
      <c r="R165" s="36">
        <f t="shared" si="43"/>
        <v>-2.5505552308591466E-2</v>
      </c>
      <c r="S165" s="36">
        <f t="shared" si="44"/>
        <v>-9.391547386038316E-3</v>
      </c>
      <c r="T165" s="202">
        <v>2419</v>
      </c>
      <c r="U165" s="218">
        <v>42775</v>
      </c>
      <c r="V165" s="4">
        <v>17395.282635217569</v>
      </c>
      <c r="Y165" s="44"/>
      <c r="Z165" s="44"/>
    </row>
    <row r="166" spans="2:26">
      <c r="B166" s="3">
        <v>3424</v>
      </c>
      <c r="C166" t="s">
        <v>186</v>
      </c>
      <c r="D166" s="208">
        <v>32634</v>
      </c>
      <c r="E166" s="37">
        <f t="shared" si="40"/>
        <v>18333.707865168537</v>
      </c>
      <c r="F166" s="178">
        <f t="shared" si="41"/>
        <v>0.7408259477600736</v>
      </c>
      <c r="G166" s="38">
        <f t="shared" si="45"/>
        <v>3848.3706255420866</v>
      </c>
      <c r="H166" s="38">
        <f t="shared" si="46"/>
        <v>6850.0997134649142</v>
      </c>
      <c r="I166" s="38">
        <f t="shared" si="47"/>
        <v>1378.7148031286974</v>
      </c>
      <c r="J166" s="39">
        <f t="shared" si="48"/>
        <v>2454.1123495690813</v>
      </c>
      <c r="K166" s="38">
        <f t="shared" si="49"/>
        <v>1099.9221360400636</v>
      </c>
      <c r="L166" s="39">
        <f t="shared" si="50"/>
        <v>1957.8614021513131</v>
      </c>
      <c r="M166" s="35">
        <f t="shared" si="51"/>
        <v>8807.9611156162282</v>
      </c>
      <c r="N166" s="35">
        <f t="shared" si="52"/>
        <v>41441.961115616228</v>
      </c>
      <c r="O166" s="35">
        <f t="shared" si="53"/>
        <v>23282.000626750691</v>
      </c>
      <c r="P166" s="36">
        <f t="shared" si="42"/>
        <v>0.94077588161158598</v>
      </c>
      <c r="Q166" s="204">
        <v>2435.2436321329551</v>
      </c>
      <c r="R166" s="36">
        <f t="shared" si="43"/>
        <v>-5.6111528894545036E-2</v>
      </c>
      <c r="S166" s="36">
        <f t="shared" si="44"/>
        <v>-5.0278510252882283E-2</v>
      </c>
      <c r="T166" s="202">
        <v>1780</v>
      </c>
      <c r="U166" s="218">
        <v>34574</v>
      </c>
      <c r="V166" s="4">
        <v>19304.299274148521</v>
      </c>
      <c r="Y166" s="44"/>
      <c r="Z166" s="44"/>
    </row>
    <row r="167" spans="2:26">
      <c r="B167" s="3">
        <v>3425</v>
      </c>
      <c r="C167" t="s">
        <v>187</v>
      </c>
      <c r="D167" s="208">
        <v>21889</v>
      </c>
      <c r="E167" s="37">
        <f t="shared" si="40"/>
        <v>17262.618296529967</v>
      </c>
      <c r="F167" s="178">
        <f t="shared" si="41"/>
        <v>0.6975455076735313</v>
      </c>
      <c r="G167" s="38">
        <f t="shared" si="45"/>
        <v>4491.0243667252289</v>
      </c>
      <c r="H167" s="38">
        <f t="shared" si="46"/>
        <v>5694.61889700759</v>
      </c>
      <c r="I167" s="38">
        <f t="shared" si="47"/>
        <v>1753.596152152197</v>
      </c>
      <c r="J167" s="39">
        <f t="shared" si="48"/>
        <v>2223.5599209289858</v>
      </c>
      <c r="K167" s="38">
        <f t="shared" si="49"/>
        <v>1474.8034850635631</v>
      </c>
      <c r="L167" s="39">
        <f t="shared" si="50"/>
        <v>1870.0508190605981</v>
      </c>
      <c r="M167" s="35">
        <f t="shared" si="51"/>
        <v>7564.6697160681879</v>
      </c>
      <c r="N167" s="35">
        <f t="shared" si="52"/>
        <v>29453.669716068187</v>
      </c>
      <c r="O167" s="35">
        <f t="shared" si="53"/>
        <v>23228.446148318759</v>
      </c>
      <c r="P167" s="36">
        <f t="shared" si="42"/>
        <v>0.93861185960725868</v>
      </c>
      <c r="Q167" s="204">
        <v>1697.040182890215</v>
      </c>
      <c r="R167" s="36">
        <f t="shared" si="43"/>
        <v>-1.5339631129104813E-2</v>
      </c>
      <c r="S167" s="36">
        <f t="shared" si="44"/>
        <v>-1.3618025489186968E-3</v>
      </c>
      <c r="T167" s="202">
        <v>1268</v>
      </c>
      <c r="U167" s="218">
        <v>22230</v>
      </c>
      <c r="V167" s="4">
        <v>17286.158631415241</v>
      </c>
      <c r="Y167" s="44"/>
      <c r="Z167" s="44"/>
    </row>
    <row r="168" spans="2:26">
      <c r="B168" s="3">
        <v>3426</v>
      </c>
      <c r="C168" t="s">
        <v>188</v>
      </c>
      <c r="D168" s="208">
        <v>25102</v>
      </c>
      <c r="E168" s="37">
        <f t="shared" si="40"/>
        <v>16070.422535211268</v>
      </c>
      <c r="F168" s="178">
        <f t="shared" si="41"/>
        <v>0.6493714251971523</v>
      </c>
      <c r="G168" s="38">
        <f t="shared" si="45"/>
        <v>5206.3418235164481</v>
      </c>
      <c r="H168" s="38">
        <f t="shared" si="46"/>
        <v>8132.305928332692</v>
      </c>
      <c r="I168" s="38">
        <f t="shared" si="47"/>
        <v>2170.8646686137413</v>
      </c>
      <c r="J168" s="39">
        <f t="shared" si="48"/>
        <v>3390.8906123746638</v>
      </c>
      <c r="K168" s="38">
        <f t="shared" si="49"/>
        <v>1892.0720015251075</v>
      </c>
      <c r="L168" s="39">
        <f t="shared" si="50"/>
        <v>2955.416466382218</v>
      </c>
      <c r="M168" s="35">
        <f t="shared" si="51"/>
        <v>11087.72239471491</v>
      </c>
      <c r="N168" s="35">
        <f t="shared" si="52"/>
        <v>36189.72239471491</v>
      </c>
      <c r="O168" s="35">
        <f t="shared" si="53"/>
        <v>23168.836360252822</v>
      </c>
      <c r="P168" s="36">
        <f t="shared" si="42"/>
        <v>0.93620315548343969</v>
      </c>
      <c r="Q168" s="204">
        <v>2174.5794681975658</v>
      </c>
      <c r="R168" s="36">
        <f t="shared" si="43"/>
        <v>9.0444989347590148E-3</v>
      </c>
      <c r="S168" s="36">
        <f t="shared" si="44"/>
        <v>1.9385517591621838E-3</v>
      </c>
      <c r="T168" s="202">
        <v>1562</v>
      </c>
      <c r="U168" s="218">
        <v>24877</v>
      </c>
      <c r="V168" s="4">
        <v>16039.329464861379</v>
      </c>
      <c r="Y168" s="44"/>
      <c r="Z168" s="44"/>
    </row>
    <row r="169" spans="2:26">
      <c r="B169" s="3">
        <v>3427</v>
      </c>
      <c r="C169" t="s">
        <v>189</v>
      </c>
      <c r="D169" s="208">
        <v>110513</v>
      </c>
      <c r="E169" s="37">
        <f t="shared" si="40"/>
        <v>19812.298314808173</v>
      </c>
      <c r="F169" s="178">
        <f t="shared" si="41"/>
        <v>0.80057262744205659</v>
      </c>
      <c r="G169" s="38">
        <f t="shared" si="45"/>
        <v>2961.2163557583049</v>
      </c>
      <c r="H169" s="38">
        <f t="shared" si="46"/>
        <v>16517.664832419825</v>
      </c>
      <c r="I169" s="38">
        <f t="shared" si="47"/>
        <v>861.20814575482484</v>
      </c>
      <c r="J169" s="39">
        <f t="shared" si="48"/>
        <v>4803.8190370204129</v>
      </c>
      <c r="K169" s="38">
        <f t="shared" si="49"/>
        <v>582.41547866619089</v>
      </c>
      <c r="L169" s="39">
        <f t="shared" si="50"/>
        <v>3248.7135400000125</v>
      </c>
      <c r="M169" s="35">
        <f t="shared" si="51"/>
        <v>19766.378372419837</v>
      </c>
      <c r="N169" s="35">
        <f t="shared" si="52"/>
        <v>130279.37837241983</v>
      </c>
      <c r="O169" s="35">
        <f t="shared" si="53"/>
        <v>23355.93014923267</v>
      </c>
      <c r="P169" s="36">
        <f t="shared" si="42"/>
        <v>0.94376321559568499</v>
      </c>
      <c r="Q169" s="204">
        <v>4359.1674606952838</v>
      </c>
      <c r="R169" s="36">
        <f t="shared" si="43"/>
        <v>1.4771182600815586E-3</v>
      </c>
      <c r="S169" s="36">
        <f t="shared" si="44"/>
        <v>3.8111452477797257E-3</v>
      </c>
      <c r="T169" s="202">
        <v>5578</v>
      </c>
      <c r="U169" s="218">
        <v>110350</v>
      </c>
      <c r="V169" s="4">
        <v>19737.077445895189</v>
      </c>
      <c r="Y169" s="44"/>
      <c r="Z169" s="44"/>
    </row>
    <row r="170" spans="2:26">
      <c r="B170" s="3">
        <v>3428</v>
      </c>
      <c r="C170" t="s">
        <v>190</v>
      </c>
      <c r="D170" s="208">
        <v>47250</v>
      </c>
      <c r="E170" s="37">
        <f t="shared" si="40"/>
        <v>19428.45394736842</v>
      </c>
      <c r="F170" s="178">
        <f t="shared" si="41"/>
        <v>0.78506229699541696</v>
      </c>
      <c r="G170" s="38">
        <f t="shared" si="45"/>
        <v>3191.522976222157</v>
      </c>
      <c r="H170" s="38">
        <f t="shared" si="46"/>
        <v>7761.7838781722858</v>
      </c>
      <c r="I170" s="38">
        <f t="shared" si="47"/>
        <v>995.55367435873848</v>
      </c>
      <c r="J170" s="39">
        <f t="shared" si="48"/>
        <v>2421.1865360404518</v>
      </c>
      <c r="K170" s="38">
        <f t="shared" si="49"/>
        <v>716.76100727010453</v>
      </c>
      <c r="L170" s="39">
        <f t="shared" si="50"/>
        <v>1743.1627696808941</v>
      </c>
      <c r="M170" s="35">
        <f t="shared" si="51"/>
        <v>9504.9466478531795</v>
      </c>
      <c r="N170" s="35">
        <f t="shared" si="52"/>
        <v>56754.946647853183</v>
      </c>
      <c r="O170" s="35">
        <f t="shared" si="53"/>
        <v>23336.737930860683</v>
      </c>
      <c r="P170" s="36">
        <f t="shared" si="42"/>
        <v>0.94298769907335311</v>
      </c>
      <c r="Q170" s="204">
        <v>2242.2538839029949</v>
      </c>
      <c r="R170" s="36">
        <f t="shared" si="43"/>
        <v>-2.6896778976851471E-2</v>
      </c>
      <c r="S170" s="36">
        <f t="shared" si="44"/>
        <v>-3.2498524492609808E-2</v>
      </c>
      <c r="T170" s="202">
        <v>2432</v>
      </c>
      <c r="U170" s="218">
        <v>48556</v>
      </c>
      <c r="V170" s="4">
        <v>20081.058726220017</v>
      </c>
      <c r="Y170" s="44"/>
      <c r="Z170" s="44"/>
    </row>
    <row r="171" spans="2:26">
      <c r="B171" s="3">
        <v>3429</v>
      </c>
      <c r="C171" t="s">
        <v>191</v>
      </c>
      <c r="D171" s="208">
        <v>26705</v>
      </c>
      <c r="E171" s="37">
        <f t="shared" si="40"/>
        <v>17284.789644012944</v>
      </c>
      <c r="F171" s="178">
        <f t="shared" si="41"/>
        <v>0.69844140443554958</v>
      </c>
      <c r="G171" s="38">
        <f t="shared" si="45"/>
        <v>4477.721558235442</v>
      </c>
      <c r="H171" s="38">
        <f t="shared" si="46"/>
        <v>6918.0798074737586</v>
      </c>
      <c r="I171" s="38">
        <f t="shared" si="47"/>
        <v>1745.8361805331549</v>
      </c>
      <c r="J171" s="39">
        <f t="shared" si="48"/>
        <v>2697.3168989237242</v>
      </c>
      <c r="K171" s="38">
        <f t="shared" si="49"/>
        <v>1467.0435134445211</v>
      </c>
      <c r="L171" s="39">
        <f t="shared" si="50"/>
        <v>2266.582228271785</v>
      </c>
      <c r="M171" s="35">
        <f t="shared" si="51"/>
        <v>9184.6620357455431</v>
      </c>
      <c r="N171" s="35">
        <f t="shared" si="52"/>
        <v>35889.662035745539</v>
      </c>
      <c r="O171" s="35">
        <f t="shared" si="53"/>
        <v>23229.554715692906</v>
      </c>
      <c r="P171" s="36">
        <f t="shared" si="42"/>
        <v>0.93865665444535962</v>
      </c>
      <c r="Q171" s="204">
        <v>2091.4304278906784</v>
      </c>
      <c r="R171" s="36">
        <f t="shared" si="43"/>
        <v>-2.3333211425227665E-2</v>
      </c>
      <c r="S171" s="36">
        <f t="shared" si="44"/>
        <v>-3.1045141861385673E-3</v>
      </c>
      <c r="T171" s="202">
        <v>1545</v>
      </c>
      <c r="U171" s="218">
        <v>27343</v>
      </c>
      <c r="V171" s="4">
        <v>17338.61762840837</v>
      </c>
      <c r="Y171" s="44"/>
      <c r="Z171" s="44"/>
    </row>
    <row r="172" spans="2:26">
      <c r="B172" s="3">
        <v>3430</v>
      </c>
      <c r="C172" t="s">
        <v>192</v>
      </c>
      <c r="D172" s="208">
        <v>44668</v>
      </c>
      <c r="E172" s="37">
        <f t="shared" si="40"/>
        <v>23621.364357482813</v>
      </c>
      <c r="F172" s="178">
        <f t="shared" si="41"/>
        <v>0.95448884460324968</v>
      </c>
      <c r="G172" s="38">
        <f t="shared" si="45"/>
        <v>675.77673015352116</v>
      </c>
      <c r="H172" s="38">
        <f t="shared" si="46"/>
        <v>1277.8937967203085</v>
      </c>
      <c r="I172" s="38">
        <f t="shared" si="47"/>
        <v>0</v>
      </c>
      <c r="J172" s="39">
        <f t="shared" si="48"/>
        <v>0</v>
      </c>
      <c r="K172" s="38">
        <f t="shared" si="49"/>
        <v>-278.79266708863389</v>
      </c>
      <c r="L172" s="39">
        <f t="shared" si="50"/>
        <v>-527.19693346460667</v>
      </c>
      <c r="M172" s="35">
        <f t="shared" si="51"/>
        <v>750.69686325570183</v>
      </c>
      <c r="N172" s="35">
        <f t="shared" si="52"/>
        <v>45418.696863255704</v>
      </c>
      <c r="O172" s="35">
        <f t="shared" si="53"/>
        <v>24018.348420547703</v>
      </c>
      <c r="P172" s="36">
        <f t="shared" si="42"/>
        <v>0.97053012206488209</v>
      </c>
      <c r="Q172" s="204">
        <v>-2085.8562891414199</v>
      </c>
      <c r="R172" s="36">
        <f t="shared" si="43"/>
        <v>0.24534403925504628</v>
      </c>
      <c r="S172" s="36">
        <f t="shared" si="44"/>
        <v>0.25917387787183949</v>
      </c>
      <c r="T172" s="202">
        <v>1891</v>
      </c>
      <c r="U172" s="218">
        <v>35868</v>
      </c>
      <c r="V172" s="4">
        <v>18759.414225941422</v>
      </c>
      <c r="Y172" s="44"/>
      <c r="Z172" s="44"/>
    </row>
    <row r="173" spans="2:26">
      <c r="B173" s="3">
        <v>3431</v>
      </c>
      <c r="C173" t="s">
        <v>193</v>
      </c>
      <c r="D173" s="208">
        <v>47058</v>
      </c>
      <c r="E173" s="37">
        <f t="shared" si="40"/>
        <v>18432.43243243243</v>
      </c>
      <c r="F173" s="178">
        <f t="shared" si="41"/>
        <v>0.74481519650606398</v>
      </c>
      <c r="G173" s="38">
        <f t="shared" si="45"/>
        <v>3789.1358851837508</v>
      </c>
      <c r="H173" s="38">
        <f t="shared" si="46"/>
        <v>9673.663914874116</v>
      </c>
      <c r="I173" s="38">
        <f t="shared" si="47"/>
        <v>1344.1612045863349</v>
      </c>
      <c r="J173" s="39">
        <f t="shared" si="48"/>
        <v>3431.6435553089127</v>
      </c>
      <c r="K173" s="38">
        <f t="shared" si="49"/>
        <v>1065.368537497701</v>
      </c>
      <c r="L173" s="39">
        <f t="shared" si="50"/>
        <v>2719.8858762316308</v>
      </c>
      <c r="M173" s="35">
        <f t="shared" si="51"/>
        <v>12393.549791105746</v>
      </c>
      <c r="N173" s="35">
        <f t="shared" si="52"/>
        <v>59451.549791105746</v>
      </c>
      <c r="O173" s="35">
        <f t="shared" si="53"/>
        <v>23286.936855113883</v>
      </c>
      <c r="P173" s="36">
        <f t="shared" si="42"/>
        <v>0.94097534404888539</v>
      </c>
      <c r="Q173" s="204">
        <v>2592.7794060873221</v>
      </c>
      <c r="R173" s="36">
        <f t="shared" si="43"/>
        <v>-4.5941123996431757E-2</v>
      </c>
      <c r="S173" s="36">
        <f t="shared" si="44"/>
        <v>-2.2771656580755816E-2</v>
      </c>
      <c r="T173" s="202">
        <v>2553</v>
      </c>
      <c r="U173" s="218">
        <v>49324</v>
      </c>
      <c r="V173" s="4">
        <v>18861.950286806885</v>
      </c>
      <c r="Y173" s="44"/>
      <c r="Z173" s="44"/>
    </row>
    <row r="174" spans="2:26">
      <c r="B174" s="3">
        <v>3432</v>
      </c>
      <c r="C174" t="s">
        <v>194</v>
      </c>
      <c r="D174" s="208">
        <v>39039</v>
      </c>
      <c r="E174" s="37">
        <f t="shared" si="40"/>
        <v>19766.582278481015</v>
      </c>
      <c r="F174" s="178">
        <f t="shared" si="41"/>
        <v>0.79872534012903884</v>
      </c>
      <c r="G174" s="38">
        <f t="shared" si="45"/>
        <v>2988.6459775545995</v>
      </c>
      <c r="H174" s="38">
        <f t="shared" si="46"/>
        <v>5902.5758056703344</v>
      </c>
      <c r="I174" s="38">
        <f t="shared" si="47"/>
        <v>877.20875846933006</v>
      </c>
      <c r="J174" s="39">
        <f t="shared" si="48"/>
        <v>1732.4872979769268</v>
      </c>
      <c r="K174" s="38">
        <f t="shared" si="49"/>
        <v>598.41609138069612</v>
      </c>
      <c r="L174" s="39">
        <f t="shared" si="50"/>
        <v>1181.8717804768748</v>
      </c>
      <c r="M174" s="35">
        <f t="shared" si="51"/>
        <v>7084.4475861472092</v>
      </c>
      <c r="N174" s="35">
        <f t="shared" si="52"/>
        <v>46123.447586147209</v>
      </c>
      <c r="O174" s="35">
        <f t="shared" si="53"/>
        <v>23353.64434741631</v>
      </c>
      <c r="P174" s="36">
        <f t="shared" si="42"/>
        <v>0.94367085123003402</v>
      </c>
      <c r="Q174" s="204">
        <v>1528.9120356531275</v>
      </c>
      <c r="R174" s="36">
        <f t="shared" si="43"/>
        <v>-1.432408236347359E-3</v>
      </c>
      <c r="S174" s="36">
        <f t="shared" si="44"/>
        <v>1.5758122457305471E-2</v>
      </c>
      <c r="T174" s="202">
        <v>1975</v>
      </c>
      <c r="U174" s="218">
        <v>39095</v>
      </c>
      <c r="V174" s="4">
        <v>19459.930313588851</v>
      </c>
      <c r="Y174" s="44"/>
      <c r="Z174" s="44"/>
    </row>
    <row r="175" spans="2:26">
      <c r="B175" s="3">
        <v>3433</v>
      </c>
      <c r="C175" t="s">
        <v>195</v>
      </c>
      <c r="D175" s="208">
        <v>48403</v>
      </c>
      <c r="E175" s="37">
        <f t="shared" si="40"/>
        <v>22031.406463359126</v>
      </c>
      <c r="F175" s="178">
        <f t="shared" si="41"/>
        <v>0.89024204453011213</v>
      </c>
      <c r="G175" s="38">
        <f t="shared" si="45"/>
        <v>1629.7514666277332</v>
      </c>
      <c r="H175" s="38">
        <f t="shared" si="46"/>
        <v>3580.5639721811299</v>
      </c>
      <c r="I175" s="38">
        <f t="shared" si="47"/>
        <v>84.52029376199134</v>
      </c>
      <c r="J175" s="39">
        <f t="shared" si="48"/>
        <v>185.69108539509497</v>
      </c>
      <c r="K175" s="38">
        <f t="shared" si="49"/>
        <v>-194.27237332664254</v>
      </c>
      <c r="L175" s="39">
        <f t="shared" si="50"/>
        <v>-426.81640419863368</v>
      </c>
      <c r="M175" s="35">
        <f t="shared" si="51"/>
        <v>3153.7475679824961</v>
      </c>
      <c r="N175" s="35">
        <f t="shared" si="52"/>
        <v>51556.747567982493</v>
      </c>
      <c r="O175" s="35">
        <f t="shared" si="53"/>
        <v>23466.885556660218</v>
      </c>
      <c r="P175" s="36">
        <f t="shared" si="42"/>
        <v>0.94824668645008781</v>
      </c>
      <c r="Q175" s="204">
        <v>1618.2902075112711</v>
      </c>
      <c r="R175" s="36">
        <f t="shared" si="43"/>
        <v>-4.3891358024691358E-2</v>
      </c>
      <c r="S175" s="36">
        <f t="shared" si="44"/>
        <v>-4.0845040093955252E-2</v>
      </c>
      <c r="T175" s="202">
        <v>2197</v>
      </c>
      <c r="U175" s="218">
        <v>50625</v>
      </c>
      <c r="V175" s="4">
        <v>22969.600725952812</v>
      </c>
      <c r="Y175" s="44"/>
      <c r="Z175" s="44"/>
    </row>
    <row r="176" spans="2:26">
      <c r="B176" s="3">
        <v>3434</v>
      </c>
      <c r="C176" t="s">
        <v>196</v>
      </c>
      <c r="D176" s="208">
        <v>42856</v>
      </c>
      <c r="E176" s="37">
        <f t="shared" si="40"/>
        <v>19235.188509874326</v>
      </c>
      <c r="F176" s="178">
        <f t="shared" si="41"/>
        <v>0.77725285375819586</v>
      </c>
      <c r="G176" s="38">
        <f t="shared" si="45"/>
        <v>3307.4822387186132</v>
      </c>
      <c r="H176" s="38">
        <f t="shared" si="46"/>
        <v>7369.0704278650701</v>
      </c>
      <c r="I176" s="38">
        <f t="shared" si="47"/>
        <v>1063.1965774816713</v>
      </c>
      <c r="J176" s="39">
        <f t="shared" si="48"/>
        <v>2368.8019746291639</v>
      </c>
      <c r="K176" s="38">
        <f t="shared" si="49"/>
        <v>784.40391039303745</v>
      </c>
      <c r="L176" s="39">
        <f t="shared" si="50"/>
        <v>1747.6519123556875</v>
      </c>
      <c r="M176" s="35">
        <f t="shared" si="51"/>
        <v>9116.7223402207583</v>
      </c>
      <c r="N176" s="35">
        <f t="shared" si="52"/>
        <v>51972.72234022076</v>
      </c>
      <c r="O176" s="35">
        <f t="shared" si="53"/>
        <v>23327.074658985977</v>
      </c>
      <c r="P176" s="36">
        <f t="shared" si="42"/>
        <v>0.94259722691149195</v>
      </c>
      <c r="Q176" s="204">
        <v>1887.6154002203457</v>
      </c>
      <c r="R176" s="36">
        <f t="shared" si="43"/>
        <v>-2.8847243309388385E-2</v>
      </c>
      <c r="S176" s="36">
        <f t="shared" si="44"/>
        <v>-5.1468981527282747E-4</v>
      </c>
      <c r="T176" s="202">
        <v>2228</v>
      </c>
      <c r="U176" s="218">
        <v>44129</v>
      </c>
      <c r="V176" s="4">
        <v>19245.093763628436</v>
      </c>
      <c r="Y176" s="44"/>
      <c r="Z176" s="44"/>
    </row>
    <row r="177" spans="2:26">
      <c r="B177" s="3">
        <v>3435</v>
      </c>
      <c r="C177" t="s">
        <v>197</v>
      </c>
      <c r="D177" s="208">
        <v>68812</v>
      </c>
      <c r="E177" s="37">
        <f t="shared" si="40"/>
        <v>19275.070028011203</v>
      </c>
      <c r="F177" s="178">
        <f t="shared" si="41"/>
        <v>0.77886438066203589</v>
      </c>
      <c r="G177" s="38">
        <f t="shared" si="45"/>
        <v>3283.5533278364869</v>
      </c>
      <c r="H177" s="38">
        <f t="shared" si="46"/>
        <v>11722.285380376259</v>
      </c>
      <c r="I177" s="38">
        <f t="shared" si="47"/>
        <v>1049.2380461337643</v>
      </c>
      <c r="J177" s="39">
        <f t="shared" si="48"/>
        <v>3745.779824697539</v>
      </c>
      <c r="K177" s="38">
        <f t="shared" si="49"/>
        <v>770.44537904513049</v>
      </c>
      <c r="L177" s="39">
        <f t="shared" si="50"/>
        <v>2750.4900031911156</v>
      </c>
      <c r="M177" s="35">
        <f t="shared" si="51"/>
        <v>14472.775383567376</v>
      </c>
      <c r="N177" s="35">
        <f t="shared" si="52"/>
        <v>83284.775383567379</v>
      </c>
      <c r="O177" s="35">
        <f t="shared" si="53"/>
        <v>23329.068734892822</v>
      </c>
      <c r="P177" s="36">
        <f t="shared" si="42"/>
        <v>0.94267780325668404</v>
      </c>
      <c r="Q177" s="204">
        <v>3913.3484644464315</v>
      </c>
      <c r="R177" s="36">
        <f t="shared" si="43"/>
        <v>-7.7148254430617043E-3</v>
      </c>
      <c r="S177" s="36">
        <f t="shared" si="44"/>
        <v>-2.4337558865963477E-3</v>
      </c>
      <c r="T177" s="202">
        <v>3570</v>
      </c>
      <c r="U177" s="218">
        <v>69347</v>
      </c>
      <c r="V177" s="4">
        <v>19322.095291167458</v>
      </c>
      <c r="Y177" s="44"/>
      <c r="Z177" s="44"/>
    </row>
    <row r="178" spans="2:26">
      <c r="B178" s="3">
        <v>3436</v>
      </c>
      <c r="C178" t="s">
        <v>198</v>
      </c>
      <c r="D178" s="208">
        <v>128267</v>
      </c>
      <c r="E178" s="37">
        <f t="shared" si="40"/>
        <v>22412.545867551984</v>
      </c>
      <c r="F178" s="178">
        <f t="shared" si="41"/>
        <v>0.90564307319362236</v>
      </c>
      <c r="G178" s="38">
        <f t="shared" si="45"/>
        <v>1401.0678241120186</v>
      </c>
      <c r="H178" s="38">
        <f t="shared" si="46"/>
        <v>8018.3111573930819</v>
      </c>
      <c r="I178" s="38">
        <f t="shared" si="47"/>
        <v>0</v>
      </c>
      <c r="J178" s="39">
        <f t="shared" si="48"/>
        <v>0</v>
      </c>
      <c r="K178" s="38">
        <f t="shared" si="49"/>
        <v>-278.79266708863389</v>
      </c>
      <c r="L178" s="39">
        <f t="shared" si="50"/>
        <v>-1595.5304337482517</v>
      </c>
      <c r="M178" s="35">
        <f t="shared" si="51"/>
        <v>6422.7807236448298</v>
      </c>
      <c r="N178" s="35">
        <f t="shared" si="52"/>
        <v>134689.78072364483</v>
      </c>
      <c r="O178" s="35">
        <f t="shared" si="53"/>
        <v>23534.821024575369</v>
      </c>
      <c r="P178" s="36">
        <f t="shared" si="42"/>
        <v>0.95099181350103112</v>
      </c>
      <c r="Q178" s="204">
        <v>3839.223020423683</v>
      </c>
      <c r="R178" s="36">
        <f t="shared" si="43"/>
        <v>-2.7152684551032636E-2</v>
      </c>
      <c r="S178" s="36">
        <f t="shared" si="44"/>
        <v>-2.3922892659798922E-2</v>
      </c>
      <c r="T178" s="202">
        <v>5723</v>
      </c>
      <c r="U178" s="218">
        <v>131847</v>
      </c>
      <c r="V178" s="4">
        <v>22961.859979101358</v>
      </c>
      <c r="Y178" s="44"/>
      <c r="Z178" s="44"/>
    </row>
    <row r="179" spans="2:26">
      <c r="B179" s="3">
        <v>3437</v>
      </c>
      <c r="C179" t="s">
        <v>199</v>
      </c>
      <c r="D179" s="208">
        <v>94478</v>
      </c>
      <c r="E179" s="37">
        <f t="shared" si="40"/>
        <v>16462.449904164489</v>
      </c>
      <c r="F179" s="178">
        <f t="shared" si="41"/>
        <v>0.665212413244334</v>
      </c>
      <c r="G179" s="38">
        <f t="shared" si="45"/>
        <v>4971.1254021445156</v>
      </c>
      <c r="H179" s="38">
        <f t="shared" si="46"/>
        <v>28529.288682907376</v>
      </c>
      <c r="I179" s="38">
        <f t="shared" si="47"/>
        <v>2033.6550894801144</v>
      </c>
      <c r="J179" s="39">
        <f t="shared" si="48"/>
        <v>11671.146558526376</v>
      </c>
      <c r="K179" s="38">
        <f t="shared" si="49"/>
        <v>1754.8624223914805</v>
      </c>
      <c r="L179" s="39">
        <f t="shared" si="50"/>
        <v>10071.155442104706</v>
      </c>
      <c r="M179" s="35">
        <f t="shared" si="51"/>
        <v>38600.44412501208</v>
      </c>
      <c r="N179" s="35">
        <f t="shared" si="52"/>
        <v>133078.44412501209</v>
      </c>
      <c r="O179" s="35">
        <f t="shared" si="53"/>
        <v>23188.437728700486</v>
      </c>
      <c r="P179" s="36">
        <f t="shared" si="42"/>
        <v>0.9369952048857989</v>
      </c>
      <c r="Q179" s="204">
        <v>8267.3877836016873</v>
      </c>
      <c r="R179" s="36">
        <f t="shared" si="43"/>
        <v>-2.105481297274894E-2</v>
      </c>
      <c r="S179" s="36">
        <f t="shared" si="44"/>
        <v>-1.2525930005095639E-2</v>
      </c>
      <c r="T179" s="202">
        <v>5739</v>
      </c>
      <c r="U179" s="218">
        <v>96510</v>
      </c>
      <c r="V179" s="4">
        <v>16671.273104163069</v>
      </c>
      <c r="Y179" s="44"/>
      <c r="Z179" s="44"/>
    </row>
    <row r="180" spans="2:26">
      <c r="B180" s="3">
        <v>3438</v>
      </c>
      <c r="C180" t="s">
        <v>200</v>
      </c>
      <c r="D180" s="208">
        <v>66420</v>
      </c>
      <c r="E180" s="37">
        <f t="shared" si="40"/>
        <v>21295.286950945814</v>
      </c>
      <c r="F180" s="178">
        <f t="shared" si="41"/>
        <v>0.86049702843959519</v>
      </c>
      <c r="G180" s="38">
        <f t="shared" si="45"/>
        <v>2071.4231740757205</v>
      </c>
      <c r="H180" s="38">
        <f t="shared" si="46"/>
        <v>6460.7688799421721</v>
      </c>
      <c r="I180" s="38">
        <f t="shared" si="47"/>
        <v>342.16212310665048</v>
      </c>
      <c r="J180" s="39">
        <f t="shared" si="48"/>
        <v>1067.2036619696428</v>
      </c>
      <c r="K180" s="38">
        <f t="shared" si="49"/>
        <v>63.369456018016592</v>
      </c>
      <c r="L180" s="39">
        <f t="shared" si="50"/>
        <v>197.64933332019376</v>
      </c>
      <c r="M180" s="35">
        <f t="shared" si="51"/>
        <v>6658.4182132623655</v>
      </c>
      <c r="N180" s="35">
        <f t="shared" si="52"/>
        <v>73078.418213262368</v>
      </c>
      <c r="O180" s="35">
        <f t="shared" si="53"/>
        <v>23430.079581039554</v>
      </c>
      <c r="P180" s="36">
        <f t="shared" si="42"/>
        <v>0.94675943564556198</v>
      </c>
      <c r="Q180" s="204">
        <v>1848.0533363048789</v>
      </c>
      <c r="R180" s="36">
        <f t="shared" si="43"/>
        <v>-3.5966210920491161E-2</v>
      </c>
      <c r="S180" s="36">
        <f t="shared" si="44"/>
        <v>-3.3493536886302043E-2</v>
      </c>
      <c r="T180" s="202">
        <v>3119</v>
      </c>
      <c r="U180" s="218">
        <v>68898</v>
      </c>
      <c r="V180" s="4">
        <v>22033.258714422769</v>
      </c>
      <c r="Y180" s="44"/>
      <c r="Z180" s="44"/>
    </row>
    <row r="181" spans="2:26">
      <c r="B181" s="3">
        <v>3439</v>
      </c>
      <c r="C181" t="s">
        <v>201</v>
      </c>
      <c r="D181" s="208">
        <v>93471</v>
      </c>
      <c r="E181" s="37">
        <f t="shared" si="40"/>
        <v>21282.103825136612</v>
      </c>
      <c r="F181" s="178">
        <f t="shared" si="41"/>
        <v>0.85996432650369292</v>
      </c>
      <c r="G181" s="38">
        <f t="shared" si="45"/>
        <v>2079.3330495612418</v>
      </c>
      <c r="H181" s="38">
        <f t="shared" si="46"/>
        <v>9132.4307536729739</v>
      </c>
      <c r="I181" s="38">
        <f t="shared" si="47"/>
        <v>346.77621713987133</v>
      </c>
      <c r="J181" s="39">
        <f t="shared" si="48"/>
        <v>1523.0411456783149</v>
      </c>
      <c r="K181" s="38">
        <f t="shared" si="49"/>
        <v>67.983550051237444</v>
      </c>
      <c r="L181" s="39">
        <f t="shared" si="50"/>
        <v>298.58375182503482</v>
      </c>
      <c r="M181" s="35">
        <f t="shared" si="51"/>
        <v>9431.0145054980094</v>
      </c>
      <c r="N181" s="35">
        <f t="shared" si="52"/>
        <v>102902.01450549801</v>
      </c>
      <c r="O181" s="35">
        <f t="shared" si="53"/>
        <v>23429.420424749092</v>
      </c>
      <c r="P181" s="36">
        <f t="shared" si="42"/>
        <v>0.94673280054876685</v>
      </c>
      <c r="Q181" s="204">
        <v>2240.4991192853422</v>
      </c>
      <c r="R181" s="36">
        <f t="shared" si="43"/>
        <v>3.907465872204189E-2</v>
      </c>
      <c r="S181" s="36">
        <f t="shared" si="44"/>
        <v>4.6881913671456076E-2</v>
      </c>
      <c r="T181" s="202">
        <v>4392</v>
      </c>
      <c r="U181" s="218">
        <v>89956</v>
      </c>
      <c r="V181" s="4">
        <v>20329.0395480226</v>
      </c>
      <c r="Y181" s="44"/>
      <c r="Z181" s="44"/>
    </row>
    <row r="182" spans="2:26">
      <c r="B182" s="3">
        <v>3440</v>
      </c>
      <c r="C182" t="s">
        <v>202</v>
      </c>
      <c r="D182" s="208">
        <v>115898</v>
      </c>
      <c r="E182" s="37">
        <f t="shared" si="40"/>
        <v>22725.098039215689</v>
      </c>
      <c r="F182" s="178">
        <f t="shared" si="41"/>
        <v>0.91827263839124074</v>
      </c>
      <c r="G182" s="38">
        <f t="shared" si="45"/>
        <v>1213.5365211137955</v>
      </c>
      <c r="H182" s="38">
        <f t="shared" si="46"/>
        <v>6189.0362576803573</v>
      </c>
      <c r="I182" s="38">
        <f t="shared" si="47"/>
        <v>0</v>
      </c>
      <c r="J182" s="39">
        <f t="shared" si="48"/>
        <v>0</v>
      </c>
      <c r="K182" s="38">
        <f t="shared" si="49"/>
        <v>-278.79266708863389</v>
      </c>
      <c r="L182" s="39">
        <f t="shared" si="50"/>
        <v>-1421.8426021520327</v>
      </c>
      <c r="M182" s="35">
        <f t="shared" si="51"/>
        <v>4767.1936555283246</v>
      </c>
      <c r="N182" s="35">
        <f t="shared" si="52"/>
        <v>120665.19365552833</v>
      </c>
      <c r="O182" s="35">
        <f t="shared" si="53"/>
        <v>23659.841893240849</v>
      </c>
      <c r="P182" s="36">
        <f t="shared" si="42"/>
        <v>0.95604363958007832</v>
      </c>
      <c r="Q182" s="204">
        <v>642.59304633247939</v>
      </c>
      <c r="R182" s="36">
        <f t="shared" si="43"/>
        <v>-2.9134834472590805E-2</v>
      </c>
      <c r="S182" s="36">
        <f t="shared" si="44"/>
        <v>-2.5517885816704309E-2</v>
      </c>
      <c r="T182" s="202">
        <v>5100</v>
      </c>
      <c r="U182" s="218">
        <v>119376</v>
      </c>
      <c r="V182" s="4">
        <v>23320.179722602072</v>
      </c>
      <c r="Y182" s="44"/>
      <c r="Z182" s="44"/>
    </row>
    <row r="183" spans="2:26">
      <c r="B183" s="3">
        <v>3441</v>
      </c>
      <c r="C183" t="s">
        <v>203</v>
      </c>
      <c r="D183" s="208">
        <v>124191</v>
      </c>
      <c r="E183" s="37">
        <f t="shared" si="40"/>
        <v>20339.174582377989</v>
      </c>
      <c r="F183" s="178">
        <f t="shared" si="41"/>
        <v>0.82186257125185513</v>
      </c>
      <c r="G183" s="38">
        <f t="shared" si="45"/>
        <v>2645.0905952164153</v>
      </c>
      <c r="H183" s="38">
        <f t="shared" si="46"/>
        <v>16150.923174391432</v>
      </c>
      <c r="I183" s="38">
        <f t="shared" si="47"/>
        <v>676.80145210538922</v>
      </c>
      <c r="J183" s="39">
        <f t="shared" si="48"/>
        <v>4132.5496665555065</v>
      </c>
      <c r="K183" s="38">
        <f t="shared" si="49"/>
        <v>398.00878501675533</v>
      </c>
      <c r="L183" s="39">
        <f t="shared" si="50"/>
        <v>2430.2416413123083</v>
      </c>
      <c r="M183" s="35">
        <f t="shared" si="51"/>
        <v>18581.164815703742</v>
      </c>
      <c r="N183" s="35">
        <f t="shared" si="52"/>
        <v>142772.16481570376</v>
      </c>
      <c r="O183" s="35">
        <f t="shared" si="53"/>
        <v>23382.273962611162</v>
      </c>
      <c r="P183" s="36">
        <f t="shared" si="42"/>
        <v>0.94482771278617494</v>
      </c>
      <c r="Q183" s="204">
        <v>3465.6288302268513</v>
      </c>
      <c r="R183" s="36">
        <f t="shared" si="43"/>
        <v>8.101109640969861E-3</v>
      </c>
      <c r="S183" s="36">
        <f t="shared" si="44"/>
        <v>9.0917101417635812E-3</v>
      </c>
      <c r="T183" s="202">
        <v>6106</v>
      </c>
      <c r="U183" s="218">
        <v>123193</v>
      </c>
      <c r="V183" s="4">
        <v>20155.922774869108</v>
      </c>
      <c r="Y183" s="44"/>
      <c r="Z183" s="44"/>
    </row>
    <row r="184" spans="2:26">
      <c r="B184" s="3">
        <v>3442</v>
      </c>
      <c r="C184" t="s">
        <v>204</v>
      </c>
      <c r="D184" s="208">
        <v>291701</v>
      </c>
      <c r="E184" s="37">
        <f t="shared" si="40"/>
        <v>19481.800574367197</v>
      </c>
      <c r="F184" s="178">
        <f t="shared" si="41"/>
        <v>0.78721792016759884</v>
      </c>
      <c r="G184" s="38">
        <f t="shared" si="45"/>
        <v>3159.5150000228909</v>
      </c>
      <c r="H184" s="38">
        <f t="shared" si="46"/>
        <v>47307.418095342749</v>
      </c>
      <c r="I184" s="38">
        <f t="shared" si="47"/>
        <v>976.88235490916657</v>
      </c>
      <c r="J184" s="39">
        <f t="shared" si="48"/>
        <v>14626.859500054952</v>
      </c>
      <c r="K184" s="38">
        <f t="shared" si="49"/>
        <v>698.08968782053262</v>
      </c>
      <c r="L184" s="39">
        <f t="shared" si="50"/>
        <v>10452.496895736835</v>
      </c>
      <c r="M184" s="35">
        <f t="shared" si="51"/>
        <v>57759.914991079582</v>
      </c>
      <c r="N184" s="35">
        <f t="shared" si="52"/>
        <v>349460.9149910796</v>
      </c>
      <c r="O184" s="35">
        <f t="shared" si="53"/>
        <v>23339.405262210617</v>
      </c>
      <c r="P184" s="36">
        <f t="shared" si="42"/>
        <v>0.94309548023196199</v>
      </c>
      <c r="Q184" s="204">
        <v>10850.14003029585</v>
      </c>
      <c r="R184" s="36">
        <f t="shared" si="43"/>
        <v>-1.6570245704884429E-2</v>
      </c>
      <c r="S184" s="36">
        <f t="shared" si="44"/>
        <v>-1.8212250904735945E-2</v>
      </c>
      <c r="T184" s="202">
        <v>14973</v>
      </c>
      <c r="U184" s="218">
        <v>296616</v>
      </c>
      <c r="V184" s="4">
        <v>19843.189724377844</v>
      </c>
      <c r="Y184" s="44"/>
      <c r="Z184" s="44"/>
    </row>
    <row r="185" spans="2:26">
      <c r="B185" s="3">
        <v>3443</v>
      </c>
      <c r="C185" t="s">
        <v>205</v>
      </c>
      <c r="D185" s="208">
        <v>253906</v>
      </c>
      <c r="E185" s="37">
        <f t="shared" si="40"/>
        <v>18910.106501824681</v>
      </c>
      <c r="F185" s="178">
        <f t="shared" si="41"/>
        <v>0.76411698465390687</v>
      </c>
      <c r="G185" s="38">
        <f t="shared" si="45"/>
        <v>3502.5314435484001</v>
      </c>
      <c r="H185" s="38">
        <f t="shared" si="46"/>
        <v>47028.489692524367</v>
      </c>
      <c r="I185" s="38">
        <f t="shared" si="47"/>
        <v>1176.975280299047</v>
      </c>
      <c r="J185" s="39">
        <f t="shared" si="48"/>
        <v>15803.247088575303</v>
      </c>
      <c r="K185" s="38">
        <f t="shared" si="49"/>
        <v>898.18261321041314</v>
      </c>
      <c r="L185" s="39">
        <f t="shared" si="50"/>
        <v>12059.897947576217</v>
      </c>
      <c r="M185" s="35">
        <f t="shared" si="51"/>
        <v>59088.387640100584</v>
      </c>
      <c r="N185" s="35">
        <f t="shared" si="52"/>
        <v>312994.38764010055</v>
      </c>
      <c r="O185" s="35">
        <f t="shared" si="53"/>
        <v>23310.820558583495</v>
      </c>
      <c r="P185" s="36">
        <f t="shared" si="42"/>
        <v>0.94194043345627754</v>
      </c>
      <c r="Q185" s="204">
        <v>11716.868482387137</v>
      </c>
      <c r="R185" s="36">
        <f t="shared" si="43"/>
        <v>-1.8003488538488016E-2</v>
      </c>
      <c r="S185" s="36">
        <f t="shared" si="44"/>
        <v>-2.114833474336212E-2</v>
      </c>
      <c r="T185" s="202">
        <v>13427</v>
      </c>
      <c r="U185" s="218">
        <v>258561</v>
      </c>
      <c r="V185" s="4">
        <v>19318.664076509263</v>
      </c>
      <c r="Y185" s="44"/>
      <c r="Z185" s="44"/>
    </row>
    <row r="186" spans="2:26">
      <c r="B186" s="3">
        <v>3446</v>
      </c>
      <c r="C186" t="s">
        <v>206</v>
      </c>
      <c r="D186" s="208">
        <v>284014</v>
      </c>
      <c r="E186" s="37">
        <f t="shared" si="40"/>
        <v>20837.417461482026</v>
      </c>
      <c r="F186" s="178">
        <f t="shared" si="41"/>
        <v>0.84199550103569964</v>
      </c>
      <c r="G186" s="38">
        <f t="shared" si="45"/>
        <v>2346.1448677539934</v>
      </c>
      <c r="H186" s="38">
        <f t="shared" si="46"/>
        <v>31977.95454748693</v>
      </c>
      <c r="I186" s="38">
        <f t="shared" si="47"/>
        <v>502.41644441897637</v>
      </c>
      <c r="J186" s="39">
        <f t="shared" si="48"/>
        <v>6847.9361374306482</v>
      </c>
      <c r="K186" s="38">
        <f t="shared" si="49"/>
        <v>223.62377733034248</v>
      </c>
      <c r="L186" s="39">
        <f t="shared" si="50"/>
        <v>3047.9920850125682</v>
      </c>
      <c r="M186" s="35">
        <f t="shared" si="51"/>
        <v>35025.946632499501</v>
      </c>
      <c r="N186" s="35">
        <f t="shared" si="52"/>
        <v>319039.94663249952</v>
      </c>
      <c r="O186" s="35">
        <f t="shared" si="53"/>
        <v>23407.186106566362</v>
      </c>
      <c r="P186" s="36">
        <f t="shared" si="42"/>
        <v>0.94583435927536708</v>
      </c>
      <c r="Q186" s="204">
        <v>5743.4158460517174</v>
      </c>
      <c r="R186" s="36">
        <f t="shared" si="43"/>
        <v>-1.2156141199058116E-2</v>
      </c>
      <c r="S186" s="36">
        <f t="shared" si="44"/>
        <v>-1.1286432739365462E-2</v>
      </c>
      <c r="T186" s="202">
        <v>13630</v>
      </c>
      <c r="U186" s="218">
        <v>287509</v>
      </c>
      <c r="V186" s="4">
        <v>21075.282216683772</v>
      </c>
      <c r="Y186" s="44"/>
      <c r="Z186" s="44"/>
    </row>
    <row r="187" spans="2:26">
      <c r="B187" s="3">
        <v>3447</v>
      </c>
      <c r="C187" t="s">
        <v>207</v>
      </c>
      <c r="D187" s="208">
        <v>95381</v>
      </c>
      <c r="E187" s="37">
        <f t="shared" si="40"/>
        <v>16980.772654441873</v>
      </c>
      <c r="F187" s="178">
        <f t="shared" si="41"/>
        <v>0.68615672770291514</v>
      </c>
      <c r="G187" s="38">
        <f t="shared" si="45"/>
        <v>4660.131751978085</v>
      </c>
      <c r="H187" s="38">
        <f t="shared" si="46"/>
        <v>26175.960050860904</v>
      </c>
      <c r="I187" s="38">
        <f t="shared" si="47"/>
        <v>1852.2421268830299</v>
      </c>
      <c r="J187" s="39">
        <f t="shared" si="48"/>
        <v>10404.044026701979</v>
      </c>
      <c r="K187" s="38">
        <f t="shared" si="49"/>
        <v>1573.449459794396</v>
      </c>
      <c r="L187" s="39">
        <f t="shared" si="50"/>
        <v>8838.0656156651221</v>
      </c>
      <c r="M187" s="35">
        <f t="shared" si="51"/>
        <v>35014.025666526024</v>
      </c>
      <c r="N187" s="35">
        <f t="shared" si="52"/>
        <v>130395.02566652602</v>
      </c>
      <c r="O187" s="35">
        <f t="shared" si="53"/>
        <v>23214.353866214351</v>
      </c>
      <c r="P187" s="36">
        <f t="shared" si="42"/>
        <v>0.93804242060872778</v>
      </c>
      <c r="Q187" s="204">
        <v>7258.3711413993187</v>
      </c>
      <c r="R187" s="36">
        <f t="shared" si="43"/>
        <v>-1.5909536436140029E-2</v>
      </c>
      <c r="S187" s="36">
        <f t="shared" si="44"/>
        <v>-1.4858344913728833E-2</v>
      </c>
      <c r="T187" s="202">
        <v>5617</v>
      </c>
      <c r="U187" s="218">
        <v>96923</v>
      </c>
      <c r="V187" s="4">
        <v>17236.884225502399</v>
      </c>
      <c r="Y187" s="44"/>
      <c r="Z187" s="44"/>
    </row>
    <row r="188" spans="2:26">
      <c r="B188" s="3">
        <v>3448</v>
      </c>
      <c r="C188" t="s">
        <v>208</v>
      </c>
      <c r="D188" s="208">
        <v>120825</v>
      </c>
      <c r="E188" s="37">
        <f t="shared" si="40"/>
        <v>18215.739484396203</v>
      </c>
      <c r="F188" s="178">
        <f t="shared" si="41"/>
        <v>0.73605909764256838</v>
      </c>
      <c r="G188" s="38">
        <f t="shared" si="45"/>
        <v>3919.1516540054872</v>
      </c>
      <c r="H188" s="38">
        <f t="shared" si="46"/>
        <v>25995.732921018396</v>
      </c>
      <c r="I188" s="38">
        <f t="shared" si="47"/>
        <v>1420.0037363990143</v>
      </c>
      <c r="J188" s="39">
        <f t="shared" si="48"/>
        <v>9418.8847835346623</v>
      </c>
      <c r="K188" s="38">
        <f t="shared" si="49"/>
        <v>1141.2110693103805</v>
      </c>
      <c r="L188" s="39">
        <f t="shared" si="50"/>
        <v>7569.6530227357543</v>
      </c>
      <c r="M188" s="35">
        <f t="shared" si="51"/>
        <v>33565.385943754154</v>
      </c>
      <c r="N188" s="35">
        <f t="shared" si="52"/>
        <v>154390.38594375417</v>
      </c>
      <c r="O188" s="35">
        <f t="shared" si="53"/>
        <v>23276.102207712072</v>
      </c>
      <c r="P188" s="36">
        <f t="shared" si="42"/>
        <v>0.9405375391057107</v>
      </c>
      <c r="Q188" s="204">
        <v>8830.5490797403618</v>
      </c>
      <c r="R188" s="36">
        <f t="shared" si="43"/>
        <v>-6.9613386810441187E-3</v>
      </c>
      <c r="S188" s="36">
        <f t="shared" si="44"/>
        <v>-1.2722886086604986E-3</v>
      </c>
      <c r="T188" s="202">
        <v>6633</v>
      </c>
      <c r="U188" s="218">
        <v>121672</v>
      </c>
      <c r="V188" s="4">
        <v>18238.944685954131</v>
      </c>
      <c r="Y188" s="44"/>
      <c r="Z188" s="44"/>
    </row>
    <row r="189" spans="2:26">
      <c r="B189" s="3">
        <v>3449</v>
      </c>
      <c r="C189" t="s">
        <v>209</v>
      </c>
      <c r="D189" s="208">
        <v>57760</v>
      </c>
      <c r="E189" s="37">
        <f t="shared" si="40"/>
        <v>19553.148273527418</v>
      </c>
      <c r="F189" s="178">
        <f t="shared" si="41"/>
        <v>0.79010092818973998</v>
      </c>
      <c r="G189" s="38">
        <f t="shared" si="45"/>
        <v>3116.7063805267576</v>
      </c>
      <c r="H189" s="38">
        <f t="shared" si="46"/>
        <v>9206.7506480760421</v>
      </c>
      <c r="I189" s="38">
        <f t="shared" si="47"/>
        <v>951.91066020308892</v>
      </c>
      <c r="J189" s="39">
        <f t="shared" si="48"/>
        <v>2811.9440902399247</v>
      </c>
      <c r="K189" s="38">
        <f t="shared" si="49"/>
        <v>673.11799311445498</v>
      </c>
      <c r="L189" s="39">
        <f t="shared" si="50"/>
        <v>1988.3905516601001</v>
      </c>
      <c r="M189" s="35">
        <f t="shared" si="51"/>
        <v>11195.141199736143</v>
      </c>
      <c r="N189" s="35">
        <f t="shared" si="52"/>
        <v>68955.141199736143</v>
      </c>
      <c r="O189" s="35">
        <f t="shared" si="53"/>
        <v>23342.972647168634</v>
      </c>
      <c r="P189" s="36">
        <f t="shared" si="42"/>
        <v>0.94323963063306926</v>
      </c>
      <c r="Q189" s="204">
        <v>2889.7185333262605</v>
      </c>
      <c r="R189" s="36">
        <f t="shared" si="43"/>
        <v>-1.0772577026494716E-2</v>
      </c>
      <c r="S189" s="36">
        <f t="shared" si="44"/>
        <v>-1.7308910345231003E-3</v>
      </c>
      <c r="T189" s="202">
        <v>2954</v>
      </c>
      <c r="U189" s="218">
        <v>58389</v>
      </c>
      <c r="V189" s="4">
        <v>19587.051325058706</v>
      </c>
      <c r="Y189" s="44"/>
      <c r="Z189" s="44"/>
    </row>
    <row r="190" spans="2:26">
      <c r="B190" s="3">
        <v>3450</v>
      </c>
      <c r="C190" t="s">
        <v>210</v>
      </c>
      <c r="D190" s="208">
        <v>23110</v>
      </c>
      <c r="E190" s="37">
        <f t="shared" si="40"/>
        <v>18068.803752931977</v>
      </c>
      <c r="F190" s="178">
        <f t="shared" si="41"/>
        <v>0.73012173879937381</v>
      </c>
      <c r="G190" s="38">
        <f t="shared" si="45"/>
        <v>4007.3130928840224</v>
      </c>
      <c r="H190" s="38">
        <f t="shared" si="46"/>
        <v>5125.3534457986643</v>
      </c>
      <c r="I190" s="38">
        <f t="shared" si="47"/>
        <v>1471.4312424114933</v>
      </c>
      <c r="J190" s="39">
        <f t="shared" si="48"/>
        <v>1881.9605590442998</v>
      </c>
      <c r="K190" s="38">
        <f t="shared" si="49"/>
        <v>1192.6385753228594</v>
      </c>
      <c r="L190" s="39">
        <f t="shared" si="50"/>
        <v>1525.3847378379371</v>
      </c>
      <c r="M190" s="35">
        <f t="shared" si="51"/>
        <v>6650.7381836366012</v>
      </c>
      <c r="N190" s="35">
        <f t="shared" si="52"/>
        <v>29760.7381836366</v>
      </c>
      <c r="O190" s="35">
        <f t="shared" si="53"/>
        <v>23268.75542113886</v>
      </c>
      <c r="P190" s="36">
        <f t="shared" si="42"/>
        <v>0.94024067116355081</v>
      </c>
      <c r="Q190" s="204">
        <v>1167.5425030887882</v>
      </c>
      <c r="R190" s="36">
        <f t="shared" si="43"/>
        <v>-1.1675148612239662E-2</v>
      </c>
      <c r="S190" s="36">
        <f t="shared" si="44"/>
        <v>8.4158960602244339E-3</v>
      </c>
      <c r="T190" s="202">
        <v>1279</v>
      </c>
      <c r="U190" s="218">
        <v>23383</v>
      </c>
      <c r="V190" s="4">
        <v>17918.007662835251</v>
      </c>
      <c r="Y190" s="44"/>
      <c r="Z190" s="44"/>
    </row>
    <row r="191" spans="2:26">
      <c r="B191" s="3">
        <v>3451</v>
      </c>
      <c r="C191" t="s">
        <v>211</v>
      </c>
      <c r="D191" s="208">
        <v>137617</v>
      </c>
      <c r="E191" s="37">
        <f t="shared" si="40"/>
        <v>21459.067519101827</v>
      </c>
      <c r="F191" s="178">
        <f t="shared" si="41"/>
        <v>0.86711505112879583</v>
      </c>
      <c r="G191" s="38">
        <f t="shared" si="45"/>
        <v>1973.1548331821125</v>
      </c>
      <c r="H191" s="38">
        <f t="shared" si="46"/>
        <v>12653.841945196888</v>
      </c>
      <c r="I191" s="38">
        <f t="shared" si="47"/>
        <v>284.8389242520459</v>
      </c>
      <c r="J191" s="39">
        <f t="shared" si="48"/>
        <v>1826.6720212283703</v>
      </c>
      <c r="K191" s="38">
        <f t="shared" si="49"/>
        <v>6.0462571634120081</v>
      </c>
      <c r="L191" s="39">
        <f t="shared" si="50"/>
        <v>38.774647188961211</v>
      </c>
      <c r="M191" s="35">
        <f t="shared" si="51"/>
        <v>12692.616592385848</v>
      </c>
      <c r="N191" s="35">
        <f t="shared" si="52"/>
        <v>150309.61659238584</v>
      </c>
      <c r="O191" s="35">
        <f t="shared" si="53"/>
        <v>23438.26860944735</v>
      </c>
      <c r="P191" s="36">
        <f t="shared" si="42"/>
        <v>0.94709033678002186</v>
      </c>
      <c r="Q191" s="204">
        <v>3131.8026757688567</v>
      </c>
      <c r="R191" s="36">
        <f t="shared" si="43"/>
        <v>-2.2169010281589064E-2</v>
      </c>
      <c r="S191" s="36">
        <f t="shared" si="44"/>
        <v>-2.1406628409050076E-2</v>
      </c>
      <c r="T191" s="202">
        <v>6413</v>
      </c>
      <c r="U191" s="218">
        <v>140737</v>
      </c>
      <c r="V191" s="4">
        <v>21928.482393268932</v>
      </c>
      <c r="Y191" s="44"/>
      <c r="Z191" s="44"/>
    </row>
    <row r="192" spans="2:26">
      <c r="B192" s="3">
        <v>3452</v>
      </c>
      <c r="C192" t="s">
        <v>212</v>
      </c>
      <c r="D192" s="208">
        <v>49833</v>
      </c>
      <c r="E192" s="37">
        <f t="shared" si="40"/>
        <v>23450.823529411762</v>
      </c>
      <c r="F192" s="178">
        <f t="shared" si="41"/>
        <v>0.94759765426048459</v>
      </c>
      <c r="G192" s="38">
        <f t="shared" si="45"/>
        <v>778.10122699615169</v>
      </c>
      <c r="H192" s="38">
        <f t="shared" si="46"/>
        <v>1653.4651073668224</v>
      </c>
      <c r="I192" s="38">
        <f t="shared" si="47"/>
        <v>0</v>
      </c>
      <c r="J192" s="39">
        <f t="shared" si="48"/>
        <v>0</v>
      </c>
      <c r="K192" s="38">
        <f t="shared" si="49"/>
        <v>-278.79266708863389</v>
      </c>
      <c r="L192" s="39">
        <f t="shared" si="50"/>
        <v>-592.43441756334698</v>
      </c>
      <c r="M192" s="35">
        <f t="shared" si="51"/>
        <v>1061.0306898034755</v>
      </c>
      <c r="N192" s="35">
        <f t="shared" si="52"/>
        <v>50894.030689803476</v>
      </c>
      <c r="O192" s="35">
        <f t="shared" si="53"/>
        <v>23950.132089319282</v>
      </c>
      <c r="P192" s="36">
        <f t="shared" si="42"/>
        <v>0.96777364592777604</v>
      </c>
      <c r="Q192" s="204">
        <v>504.6971026385429</v>
      </c>
      <c r="R192" s="36">
        <f t="shared" si="43"/>
        <v>1.575621687729311E-2</v>
      </c>
      <c r="S192" s="36">
        <f t="shared" si="44"/>
        <v>2.0536246133186085E-2</v>
      </c>
      <c r="T192" s="202">
        <v>2125</v>
      </c>
      <c r="U192" s="218">
        <v>49060</v>
      </c>
      <c r="V192" s="4">
        <v>22978.922716627636</v>
      </c>
      <c r="Y192" s="44"/>
      <c r="Z192" s="44"/>
    </row>
    <row r="193" spans="2:28">
      <c r="B193" s="3">
        <v>3453</v>
      </c>
      <c r="C193" t="s">
        <v>213</v>
      </c>
      <c r="D193" s="208">
        <v>80761</v>
      </c>
      <c r="E193" s="37">
        <f t="shared" si="40"/>
        <v>25011.148962527099</v>
      </c>
      <c r="F193" s="178">
        <f t="shared" si="41"/>
        <v>1.0106470699216734</v>
      </c>
      <c r="G193" s="38">
        <f t="shared" si="45"/>
        <v>-158.09403287305031</v>
      </c>
      <c r="H193" s="38">
        <f t="shared" si="46"/>
        <v>-510.48563214707946</v>
      </c>
      <c r="I193" s="38">
        <f t="shared" si="47"/>
        <v>0</v>
      </c>
      <c r="J193" s="39">
        <f t="shared" si="48"/>
        <v>0</v>
      </c>
      <c r="K193" s="38">
        <f t="shared" si="49"/>
        <v>-278.79266708863389</v>
      </c>
      <c r="L193" s="39">
        <f t="shared" si="50"/>
        <v>-900.22152202919881</v>
      </c>
      <c r="M193" s="35">
        <f t="shared" si="51"/>
        <v>-1410.7071541762782</v>
      </c>
      <c r="N193" s="35">
        <f t="shared" si="52"/>
        <v>79350.292845823715</v>
      </c>
      <c r="O193" s="35">
        <f t="shared" si="53"/>
        <v>24574.262262565411</v>
      </c>
      <c r="P193" s="36">
        <f t="shared" si="42"/>
        <v>0.99299341219225135</v>
      </c>
      <c r="Q193" s="204">
        <v>-563.87193203772279</v>
      </c>
      <c r="R193" s="36">
        <f t="shared" si="43"/>
        <v>4.438179725588072E-2</v>
      </c>
      <c r="S193" s="36">
        <f t="shared" si="44"/>
        <v>3.7589596034953668E-2</v>
      </c>
      <c r="T193" s="202">
        <v>3229</v>
      </c>
      <c r="U193" s="218">
        <v>77329</v>
      </c>
      <c r="V193" s="4">
        <v>24105.049875311721</v>
      </c>
      <c r="Y193" s="44"/>
      <c r="Z193" s="44"/>
    </row>
    <row r="194" spans="2:28">
      <c r="B194" s="3">
        <v>3454</v>
      </c>
      <c r="C194" t="s">
        <v>214</v>
      </c>
      <c r="D194" s="208">
        <v>38258</v>
      </c>
      <c r="E194" s="37">
        <f t="shared" si="40"/>
        <v>24244.613434727504</v>
      </c>
      <c r="F194" s="178">
        <f t="shared" si="41"/>
        <v>0.97967300766159038</v>
      </c>
      <c r="G194" s="38">
        <f t="shared" si="45"/>
        <v>301.8272838067067</v>
      </c>
      <c r="H194" s="38">
        <f t="shared" si="46"/>
        <v>476.28345384698321</v>
      </c>
      <c r="I194" s="38">
        <f t="shared" si="47"/>
        <v>0</v>
      </c>
      <c r="J194" s="39">
        <f t="shared" si="48"/>
        <v>0</v>
      </c>
      <c r="K194" s="38">
        <f t="shared" si="49"/>
        <v>-278.79266708863389</v>
      </c>
      <c r="L194" s="39">
        <f t="shared" si="50"/>
        <v>-439.9348286658643</v>
      </c>
      <c r="M194" s="35">
        <f t="shared" si="51"/>
        <v>36.348625181118905</v>
      </c>
      <c r="N194" s="35">
        <f t="shared" si="52"/>
        <v>38294.348625181119</v>
      </c>
      <c r="O194" s="35">
        <f t="shared" si="53"/>
        <v>24267.648051445576</v>
      </c>
      <c r="P194" s="36">
        <f t="shared" si="42"/>
        <v>0.98060378728821829</v>
      </c>
      <c r="Q194" s="204">
        <v>716.51926021817189</v>
      </c>
      <c r="R194" s="36">
        <f t="shared" si="43"/>
        <v>-7.9348615288870449E-3</v>
      </c>
      <c r="S194" s="36">
        <f t="shared" si="44"/>
        <v>1.2183062698664135E-2</v>
      </c>
      <c r="T194" s="202">
        <v>1578</v>
      </c>
      <c r="U194" s="218">
        <v>38564</v>
      </c>
      <c r="V194" s="4">
        <v>23952.795031055899</v>
      </c>
      <c r="Y194" s="44"/>
      <c r="Z194" s="44"/>
    </row>
    <row r="195" spans="2:28" ht="32.1" customHeight="1">
      <c r="B195" s="143">
        <v>3801</v>
      </c>
      <c r="C195" s="34" t="s">
        <v>215</v>
      </c>
      <c r="D195" s="208">
        <v>540047</v>
      </c>
      <c r="E195" s="37">
        <f t="shared" si="40"/>
        <v>19745.055025410406</v>
      </c>
      <c r="F195" s="178">
        <f t="shared" si="41"/>
        <v>0.79785546984551559</v>
      </c>
      <c r="G195" s="38">
        <f t="shared" si="45"/>
        <v>3001.5623293969657</v>
      </c>
      <c r="H195" s="38">
        <f t="shared" si="46"/>
        <v>82095.731271336408</v>
      </c>
      <c r="I195" s="38">
        <f t="shared" si="47"/>
        <v>884.74329704404352</v>
      </c>
      <c r="J195" s="39">
        <f t="shared" si="48"/>
        <v>24198.613917451636</v>
      </c>
      <c r="K195" s="38">
        <f t="shared" si="49"/>
        <v>605.95062995540957</v>
      </c>
      <c r="L195" s="39">
        <f t="shared" si="50"/>
        <v>16573.355679910408</v>
      </c>
      <c r="M195" s="35">
        <f t="shared" si="51"/>
        <v>98669.08695124682</v>
      </c>
      <c r="N195" s="35">
        <f t="shared" si="52"/>
        <v>638716.08695124683</v>
      </c>
      <c r="O195" s="35">
        <f t="shared" si="53"/>
        <v>23352.567984762783</v>
      </c>
      <c r="P195" s="36">
        <f t="shared" si="42"/>
        <v>0.94362735771585804</v>
      </c>
      <c r="Q195" s="204">
        <v>20851.473613746246</v>
      </c>
      <c r="R195" s="199">
        <f t="shared" si="43"/>
        <v>-4.8229042744142381E-3</v>
      </c>
      <c r="S195" s="199">
        <f t="shared" si="44"/>
        <v>-4.9684458773867233E-3</v>
      </c>
      <c r="T195" s="202">
        <v>27351</v>
      </c>
      <c r="U195" s="218">
        <v>542664.21757451177</v>
      </c>
      <c r="V195" s="4">
        <v>19843.64711209682</v>
      </c>
      <c r="W195" s="4"/>
      <c r="X195" s="146"/>
      <c r="Y195" s="45"/>
      <c r="Z195" s="148"/>
      <c r="AB195" s="146"/>
    </row>
    <row r="196" spans="2:28">
      <c r="B196" s="143">
        <v>3802</v>
      </c>
      <c r="C196" s="34" t="s">
        <v>216</v>
      </c>
      <c r="D196" s="208">
        <v>531713</v>
      </c>
      <c r="E196" s="37">
        <f t="shared" si="40"/>
        <v>21527.713672618327</v>
      </c>
      <c r="F196" s="178">
        <f t="shared" si="41"/>
        <v>0.8698888954658468</v>
      </c>
      <c r="G196" s="38">
        <f t="shared" si="45"/>
        <v>1931.9671410722126</v>
      </c>
      <c r="H196" s="38">
        <f t="shared" si="46"/>
        <v>47717.65641734258</v>
      </c>
      <c r="I196" s="38">
        <f t="shared" si="47"/>
        <v>260.81277052127098</v>
      </c>
      <c r="J196" s="39">
        <f t="shared" si="48"/>
        <v>6441.8146191048718</v>
      </c>
      <c r="K196" s="38">
        <f t="shared" si="49"/>
        <v>-17.979896567362914</v>
      </c>
      <c r="L196" s="39">
        <f t="shared" si="50"/>
        <v>-444.08546531729661</v>
      </c>
      <c r="M196" s="35">
        <f t="shared" si="51"/>
        <v>47273.570952025286</v>
      </c>
      <c r="N196" s="35">
        <f t="shared" si="52"/>
        <v>578986.57095202524</v>
      </c>
      <c r="O196" s="35">
        <f t="shared" si="53"/>
        <v>23441.700917123169</v>
      </c>
      <c r="P196" s="36">
        <f t="shared" si="42"/>
        <v>0.94722902899687422</v>
      </c>
      <c r="Q196" s="204">
        <v>9231.1233258716748</v>
      </c>
      <c r="R196" s="199">
        <f t="shared" si="43"/>
        <v>1.0615438360181802E-2</v>
      </c>
      <c r="S196" s="200">
        <f t="shared" si="44"/>
        <v>-1.6597400481769889E-3</v>
      </c>
      <c r="T196" s="202">
        <v>24699</v>
      </c>
      <c r="U196" s="218">
        <v>526127.92147995892</v>
      </c>
      <c r="V196" s="4">
        <v>21563.503482927947</v>
      </c>
      <c r="W196" s="4"/>
      <c r="X196" s="146"/>
      <c r="Y196" s="45"/>
      <c r="Z196" s="45"/>
      <c r="AA196" s="45"/>
    </row>
    <row r="197" spans="2:28">
      <c r="B197" s="143">
        <v>3803</v>
      </c>
      <c r="C197" s="34" t="s">
        <v>217</v>
      </c>
      <c r="D197" s="208">
        <v>1310750</v>
      </c>
      <c r="E197" s="37">
        <f t="shared" si="40"/>
        <v>23284.422574742861</v>
      </c>
      <c r="F197" s="178">
        <f t="shared" si="41"/>
        <v>0.94087374735319862</v>
      </c>
      <c r="G197" s="38">
        <f t="shared" si="45"/>
        <v>877.94179979749242</v>
      </c>
      <c r="H197" s="38">
        <f t="shared" si="46"/>
        <v>49421.977736000241</v>
      </c>
      <c r="I197" s="38">
        <f t="shared" si="47"/>
        <v>0</v>
      </c>
      <c r="J197" s="39">
        <f t="shared" si="48"/>
        <v>0</v>
      </c>
      <c r="K197" s="38">
        <f t="shared" si="49"/>
        <v>-278.79266708863389</v>
      </c>
      <c r="L197" s="39">
        <f t="shared" si="50"/>
        <v>-15694.075608420468</v>
      </c>
      <c r="M197" s="35">
        <f t="shared" si="51"/>
        <v>33727.902127579771</v>
      </c>
      <c r="N197" s="35">
        <f t="shared" si="52"/>
        <v>1344477.9021275798</v>
      </c>
      <c r="O197" s="35">
        <f t="shared" si="53"/>
        <v>23883.571707451723</v>
      </c>
      <c r="P197" s="36">
        <f t="shared" si="42"/>
        <v>0.96508408316486172</v>
      </c>
      <c r="Q197" s="204">
        <v>2723.5164229794173</v>
      </c>
      <c r="R197" s="199">
        <f t="shared" si="43"/>
        <v>4.2454041037206427E-3</v>
      </c>
      <c r="S197" s="199">
        <f t="shared" si="44"/>
        <v>-8.6704766020703743E-3</v>
      </c>
      <c r="T197" s="202">
        <v>56293</v>
      </c>
      <c r="U197" s="218">
        <v>1305208.8609455293</v>
      </c>
      <c r="V197" s="4">
        <v>23488.075382776893</v>
      </c>
      <c r="W197" s="4"/>
      <c r="X197" s="146"/>
      <c r="Y197" s="45"/>
      <c r="Z197" s="45"/>
      <c r="AA197" s="45"/>
    </row>
    <row r="198" spans="2:28">
      <c r="B198" s="3">
        <v>3804</v>
      </c>
      <c r="C198" t="s">
        <v>218</v>
      </c>
      <c r="D198" s="208">
        <v>1374355</v>
      </c>
      <c r="E198" s="37">
        <f t="shared" si="40"/>
        <v>21553.776425569285</v>
      </c>
      <c r="F198" s="178">
        <f t="shared" si="41"/>
        <v>0.870942035605208</v>
      </c>
      <c r="G198" s="38">
        <f t="shared" si="45"/>
        <v>1916.3294893016375</v>
      </c>
      <c r="H198" s="38">
        <f t="shared" si="46"/>
        <v>122192.83355582961</v>
      </c>
      <c r="I198" s="38">
        <f t="shared" si="47"/>
        <v>251.69080698843553</v>
      </c>
      <c r="J198" s="39">
        <f t="shared" si="48"/>
        <v>16048.812616810603</v>
      </c>
      <c r="K198" s="38">
        <f t="shared" si="49"/>
        <v>-27.101860100198365</v>
      </c>
      <c r="L198" s="39">
        <f t="shared" si="50"/>
        <v>-1728.1230074290486</v>
      </c>
      <c r="M198" s="35">
        <f t="shared" si="51"/>
        <v>120464.71054840056</v>
      </c>
      <c r="N198" s="35">
        <f t="shared" si="52"/>
        <v>1494819.7105484006</v>
      </c>
      <c r="O198" s="35">
        <f t="shared" si="53"/>
        <v>23443.004054770729</v>
      </c>
      <c r="P198" s="36">
        <f t="shared" si="42"/>
        <v>0.94728168600384266</v>
      </c>
      <c r="Q198" s="204">
        <v>24259.176831081655</v>
      </c>
      <c r="R198" s="199">
        <f t="shared" si="43"/>
        <v>8.1563280312433057E-3</v>
      </c>
      <c r="S198" s="199">
        <f t="shared" si="44"/>
        <v>3.6163087109948236E-4</v>
      </c>
      <c r="T198" s="202">
        <v>63764</v>
      </c>
      <c r="U198" s="218">
        <v>1363236</v>
      </c>
      <c r="V198" s="4">
        <v>21545.984732341833</v>
      </c>
      <c r="Y198" s="44"/>
      <c r="Z198" s="44"/>
      <c r="AA198" s="44"/>
    </row>
    <row r="199" spans="2:28">
      <c r="B199" s="3">
        <v>3805</v>
      </c>
      <c r="C199" t="s">
        <v>219</v>
      </c>
      <c r="D199" s="208">
        <v>1015623</v>
      </c>
      <c r="E199" s="37">
        <f t="shared" si="40"/>
        <v>21515.613083636978</v>
      </c>
      <c r="F199" s="178">
        <f t="shared" si="41"/>
        <v>0.86939993652930814</v>
      </c>
      <c r="G199" s="38">
        <f t="shared" si="45"/>
        <v>1939.2274944610224</v>
      </c>
      <c r="H199" s="38">
        <f t="shared" si="46"/>
        <v>91539.294648538096</v>
      </c>
      <c r="I199" s="38">
        <f t="shared" si="47"/>
        <v>265.04797666474332</v>
      </c>
      <c r="J199" s="39">
        <f t="shared" si="48"/>
        <v>12511.324690482545</v>
      </c>
      <c r="K199" s="38">
        <f t="shared" si="49"/>
        <v>-13.744690423890574</v>
      </c>
      <c r="L199" s="39">
        <f t="shared" si="50"/>
        <v>-648.80436676933073</v>
      </c>
      <c r="M199" s="35">
        <f t="shared" si="51"/>
        <v>90890.490281768769</v>
      </c>
      <c r="N199" s="35">
        <f t="shared" si="52"/>
        <v>1106513.4902817688</v>
      </c>
      <c r="O199" s="35">
        <f t="shared" si="53"/>
        <v>23441.095887674113</v>
      </c>
      <c r="P199" s="36">
        <f t="shared" si="42"/>
        <v>0.94720458105004768</v>
      </c>
      <c r="Q199" s="204">
        <v>15110.729332137038</v>
      </c>
      <c r="R199" s="199">
        <f t="shared" si="43"/>
        <v>-8.3724045545880785E-3</v>
      </c>
      <c r="S199" s="199">
        <f t="shared" si="44"/>
        <v>-1.0410110612511356E-2</v>
      </c>
      <c r="T199" s="202">
        <v>47204</v>
      </c>
      <c r="U199" s="218">
        <v>1024198</v>
      </c>
      <c r="V199" s="4">
        <v>21741.949179527459</v>
      </c>
      <c r="Y199" s="44"/>
      <c r="Z199" s="44"/>
    </row>
    <row r="200" spans="2:28">
      <c r="B200" s="3">
        <v>3806</v>
      </c>
      <c r="C200" t="s">
        <v>220</v>
      </c>
      <c r="D200" s="208">
        <v>809695</v>
      </c>
      <c r="E200" s="37">
        <f t="shared" ref="E200:E263" si="54">D200/T200*1000</f>
        <v>22246.201610022807</v>
      </c>
      <c r="F200" s="178">
        <f t="shared" ref="F200:F263" si="55">E200/E$363</f>
        <v>0.89892145729656636</v>
      </c>
      <c r="G200" s="38">
        <f t="shared" si="45"/>
        <v>1500.8743786295249</v>
      </c>
      <c r="H200" s="38">
        <f t="shared" si="46"/>
        <v>54627.324758978823</v>
      </c>
      <c r="I200" s="38">
        <f t="shared" si="47"/>
        <v>9.3419924297031685</v>
      </c>
      <c r="J200" s="39">
        <f t="shared" si="48"/>
        <v>340.02049846390622</v>
      </c>
      <c r="K200" s="38">
        <f t="shared" si="49"/>
        <v>-269.45067465893072</v>
      </c>
      <c r="L200" s="39">
        <f t="shared" si="50"/>
        <v>-9807.196205561102</v>
      </c>
      <c r="M200" s="35">
        <f t="shared" si="51"/>
        <v>44820.128553417722</v>
      </c>
      <c r="N200" s="35">
        <f t="shared" si="52"/>
        <v>854515.12855341774</v>
      </c>
      <c r="O200" s="35">
        <f t="shared" si="53"/>
        <v>23477.625313993402</v>
      </c>
      <c r="P200" s="36">
        <f t="shared" ref="P200:P263" si="56">O200/O$363</f>
        <v>0.94868065708841054</v>
      </c>
      <c r="Q200" s="204">
        <v>8989.5452970464612</v>
      </c>
      <c r="R200" s="199">
        <f t="shared" ref="R200:R263" si="57">(D200-U200)/U200</f>
        <v>-1.281748044398494E-2</v>
      </c>
      <c r="S200" s="199">
        <f t="shared" ref="S200:S263" si="58">(E200-V200)/V200</f>
        <v>-1.7509696172841423E-2</v>
      </c>
      <c r="T200" s="202">
        <v>36397</v>
      </c>
      <c r="U200" s="218">
        <v>820208</v>
      </c>
      <c r="V200" s="4">
        <v>22642.66784452297</v>
      </c>
      <c r="Y200" s="44"/>
      <c r="Z200" s="44"/>
    </row>
    <row r="201" spans="2:28">
      <c r="B201" s="3">
        <v>3807</v>
      </c>
      <c r="C201" t="s">
        <v>221</v>
      </c>
      <c r="D201" s="208">
        <v>1120737</v>
      </c>
      <c r="E201" s="37">
        <f t="shared" si="54"/>
        <v>20398.547559244293</v>
      </c>
      <c r="F201" s="178">
        <f t="shared" si="55"/>
        <v>0.82426170634126505</v>
      </c>
      <c r="G201" s="38">
        <f t="shared" si="45"/>
        <v>2609.4668090966334</v>
      </c>
      <c r="H201" s="38">
        <f t="shared" si="46"/>
        <v>143369.32542538724</v>
      </c>
      <c r="I201" s="38">
        <f t="shared" si="47"/>
        <v>656.02091020218302</v>
      </c>
      <c r="J201" s="39">
        <f t="shared" si="48"/>
        <v>36043.100848328337</v>
      </c>
      <c r="K201" s="38">
        <f t="shared" si="49"/>
        <v>377.22824311354913</v>
      </c>
      <c r="L201" s="39">
        <f t="shared" si="50"/>
        <v>20725.674133144617</v>
      </c>
      <c r="M201" s="35">
        <f t="shared" si="51"/>
        <v>164094.99955853185</v>
      </c>
      <c r="N201" s="35">
        <f t="shared" si="52"/>
        <v>1284831.9995585319</v>
      </c>
      <c r="O201" s="35">
        <f t="shared" si="53"/>
        <v>23385.242611454476</v>
      </c>
      <c r="P201" s="36">
        <f t="shared" si="56"/>
        <v>0.94494766954064546</v>
      </c>
      <c r="Q201" s="204">
        <v>31223.166031825123</v>
      </c>
      <c r="R201" s="199">
        <f t="shared" si="57"/>
        <v>-1.2803099169185886E-2</v>
      </c>
      <c r="S201" s="199">
        <f t="shared" si="58"/>
        <v>-1.813959000582736E-2</v>
      </c>
      <c r="T201" s="202">
        <v>54942</v>
      </c>
      <c r="U201" s="218">
        <v>1135272</v>
      </c>
      <c r="V201" s="4">
        <v>20775.404886082899</v>
      </c>
      <c r="Y201" s="44"/>
      <c r="Z201" s="44"/>
    </row>
    <row r="202" spans="2:28">
      <c r="B202" s="143">
        <v>3808</v>
      </c>
      <c r="C202" s="34" t="s">
        <v>222</v>
      </c>
      <c r="D202" s="208">
        <v>267382</v>
      </c>
      <c r="E202" s="37">
        <f t="shared" si="54"/>
        <v>20490.612307456508</v>
      </c>
      <c r="F202" s="178">
        <f t="shared" si="55"/>
        <v>0.82798184603429381</v>
      </c>
      <c r="G202" s="38">
        <f t="shared" si="45"/>
        <v>2554.2279601693044</v>
      </c>
      <c r="H202" s="38">
        <f t="shared" si="46"/>
        <v>33330.120652249258</v>
      </c>
      <c r="I202" s="38">
        <f t="shared" si="47"/>
        <v>623.7982483279078</v>
      </c>
      <c r="J202" s="39">
        <f t="shared" si="48"/>
        <v>8139.9433424308691</v>
      </c>
      <c r="K202" s="38">
        <f t="shared" si="49"/>
        <v>345.00558123927391</v>
      </c>
      <c r="L202" s="39">
        <f t="shared" si="50"/>
        <v>4501.9778295912856</v>
      </c>
      <c r="M202" s="35">
        <f t="shared" si="51"/>
        <v>37832.098481840541</v>
      </c>
      <c r="N202" s="35">
        <f t="shared" si="52"/>
        <v>305214.09848184057</v>
      </c>
      <c r="O202" s="35">
        <f t="shared" si="53"/>
        <v>23389.84584886509</v>
      </c>
      <c r="P202" s="36">
        <f t="shared" si="56"/>
        <v>0.94513367652529701</v>
      </c>
      <c r="Q202" s="204">
        <v>10663.175115563416</v>
      </c>
      <c r="R202" s="199">
        <f t="shared" si="57"/>
        <v>-4.0242370537192339E-3</v>
      </c>
      <c r="S202" s="200">
        <f t="shared" si="58"/>
        <v>2.1581552214472357E-3</v>
      </c>
      <c r="T202" s="202">
        <v>13049</v>
      </c>
      <c r="U202" s="218">
        <v>268462.35616119264</v>
      </c>
      <c r="V202" s="4">
        <v>20446.485617760292</v>
      </c>
      <c r="Y202" s="45"/>
      <c r="Z202" s="45"/>
    </row>
    <row r="203" spans="2:28">
      <c r="B203" s="3">
        <v>3811</v>
      </c>
      <c r="C203" t="s">
        <v>223</v>
      </c>
      <c r="D203" s="208">
        <v>680743</v>
      </c>
      <c r="E203" s="37">
        <f t="shared" si="54"/>
        <v>25467.37747848859</v>
      </c>
      <c r="F203" s="178">
        <f t="shared" si="55"/>
        <v>1.0290822890938121</v>
      </c>
      <c r="G203" s="38">
        <f t="shared" si="45"/>
        <v>-431.83114244994505</v>
      </c>
      <c r="H203" s="38">
        <f t="shared" si="46"/>
        <v>-11542.846437687032</v>
      </c>
      <c r="I203" s="38">
        <f t="shared" si="47"/>
        <v>0</v>
      </c>
      <c r="J203" s="39">
        <f t="shared" si="48"/>
        <v>0</v>
      </c>
      <c r="K203" s="38">
        <f t="shared" si="49"/>
        <v>-278.79266708863389</v>
      </c>
      <c r="L203" s="39">
        <f t="shared" si="50"/>
        <v>-7452.1279912791842</v>
      </c>
      <c r="M203" s="35">
        <f t="shared" si="51"/>
        <v>-18994.974428966216</v>
      </c>
      <c r="N203" s="35">
        <f t="shared" si="52"/>
        <v>661748.02557103382</v>
      </c>
      <c r="O203" s="35">
        <f t="shared" si="53"/>
        <v>24756.753668950012</v>
      </c>
      <c r="P203" s="36">
        <f t="shared" si="56"/>
        <v>1.000367499861107</v>
      </c>
      <c r="Q203" s="204">
        <v>-8142.9752689279539</v>
      </c>
      <c r="R203" s="199">
        <f t="shared" si="57"/>
        <v>-2.1532895932642637E-3</v>
      </c>
      <c r="S203" s="199">
        <f t="shared" si="58"/>
        <v>-3.2732073378284356E-3</v>
      </c>
      <c r="T203" s="202">
        <v>26730</v>
      </c>
      <c r="U203" s="218">
        <v>682212</v>
      </c>
      <c r="V203" s="4">
        <v>25551.011235955055</v>
      </c>
      <c r="Y203" s="44"/>
      <c r="Z203" s="44"/>
    </row>
    <row r="204" spans="2:28">
      <c r="B204" s="3">
        <v>3812</v>
      </c>
      <c r="C204" t="s">
        <v>224</v>
      </c>
      <c r="D204" s="208">
        <v>47285</v>
      </c>
      <c r="E204" s="37">
        <f t="shared" si="54"/>
        <v>20207.264957264957</v>
      </c>
      <c r="F204" s="178">
        <f t="shared" si="55"/>
        <v>0.81653238524901739</v>
      </c>
      <c r="G204" s="38">
        <f t="shared" si="45"/>
        <v>2724.2363702842345</v>
      </c>
      <c r="H204" s="38">
        <f t="shared" si="46"/>
        <v>6374.7131064651085</v>
      </c>
      <c r="I204" s="38">
        <f t="shared" si="47"/>
        <v>722.96982089495043</v>
      </c>
      <c r="J204" s="39">
        <f t="shared" si="48"/>
        <v>1691.749380894184</v>
      </c>
      <c r="K204" s="38">
        <f t="shared" si="49"/>
        <v>444.17715380631654</v>
      </c>
      <c r="L204" s="39">
        <f t="shared" si="50"/>
        <v>1039.3745399067807</v>
      </c>
      <c r="M204" s="35">
        <f t="shared" si="51"/>
        <v>7414.0876463718887</v>
      </c>
      <c r="N204" s="35">
        <f t="shared" si="52"/>
        <v>54699.087646371889</v>
      </c>
      <c r="O204" s="35">
        <f t="shared" si="53"/>
        <v>23375.678481355506</v>
      </c>
      <c r="P204" s="36">
        <f t="shared" si="56"/>
        <v>0.9445612034860329</v>
      </c>
      <c r="Q204" s="204">
        <v>1848.3208422421903</v>
      </c>
      <c r="R204" s="199">
        <f t="shared" si="57"/>
        <v>-1.1704462326261888E-2</v>
      </c>
      <c r="S204" s="199">
        <f t="shared" si="58"/>
        <v>-1.6350296050369258E-2</v>
      </c>
      <c r="T204" s="202">
        <v>2340</v>
      </c>
      <c r="U204" s="218">
        <v>47845</v>
      </c>
      <c r="V204" s="4">
        <v>20543.151567196222</v>
      </c>
      <c r="Y204" s="44"/>
      <c r="Z204" s="44"/>
    </row>
    <row r="205" spans="2:28">
      <c r="B205" s="3">
        <v>3813</v>
      </c>
      <c r="C205" t="s">
        <v>225</v>
      </c>
      <c r="D205" s="208">
        <v>306211</v>
      </c>
      <c r="E205" s="37">
        <f t="shared" si="54"/>
        <v>21777.327359362775</v>
      </c>
      <c r="F205" s="178">
        <f t="shared" si="55"/>
        <v>0.87997525101466978</v>
      </c>
      <c r="G205" s="38">
        <f t="shared" si="45"/>
        <v>1782.1989290255442</v>
      </c>
      <c r="H205" s="38">
        <f t="shared" si="46"/>
        <v>25059.499141028176</v>
      </c>
      <c r="I205" s="38">
        <f t="shared" si="47"/>
        <v>173.44798016071434</v>
      </c>
      <c r="J205" s="39">
        <f t="shared" si="48"/>
        <v>2438.8520490398046</v>
      </c>
      <c r="K205" s="38">
        <f t="shared" si="49"/>
        <v>-105.34468692791955</v>
      </c>
      <c r="L205" s="39">
        <f t="shared" si="50"/>
        <v>-1481.2516428934769</v>
      </c>
      <c r="M205" s="35">
        <f t="shared" si="51"/>
        <v>23578.2474981347</v>
      </c>
      <c r="N205" s="35">
        <f t="shared" si="52"/>
        <v>329789.24749813467</v>
      </c>
      <c r="O205" s="35">
        <f t="shared" si="53"/>
        <v>23454.181601460397</v>
      </c>
      <c r="P205" s="36">
        <f t="shared" si="56"/>
        <v>0.94773334677431553</v>
      </c>
      <c r="Q205" s="204">
        <v>5653.1885738322744</v>
      </c>
      <c r="R205" s="199">
        <f t="shared" si="57"/>
        <v>-1.0278256316441008E-2</v>
      </c>
      <c r="S205" s="199">
        <f t="shared" si="58"/>
        <v>-8.30740013102476E-3</v>
      </c>
      <c r="T205" s="202">
        <v>14061</v>
      </c>
      <c r="U205" s="218">
        <v>309391</v>
      </c>
      <c r="V205" s="4">
        <v>21959.755837887715</v>
      </c>
      <c r="Y205" s="44"/>
      <c r="Z205" s="44"/>
    </row>
    <row r="206" spans="2:28">
      <c r="B206" s="3">
        <v>3814</v>
      </c>
      <c r="C206" t="s">
        <v>226</v>
      </c>
      <c r="D206" s="208">
        <v>208929</v>
      </c>
      <c r="E206" s="37">
        <f t="shared" si="54"/>
        <v>20128.034682080928</v>
      </c>
      <c r="F206" s="178">
        <f t="shared" si="55"/>
        <v>0.813330859178232</v>
      </c>
      <c r="G206" s="38">
        <f t="shared" si="45"/>
        <v>2771.774535394652</v>
      </c>
      <c r="H206" s="38">
        <f t="shared" si="46"/>
        <v>28771.019677396489</v>
      </c>
      <c r="I206" s="38">
        <f t="shared" si="47"/>
        <v>750.70041720936058</v>
      </c>
      <c r="J206" s="39">
        <f t="shared" si="48"/>
        <v>7792.2703306331623</v>
      </c>
      <c r="K206" s="38">
        <f t="shared" si="49"/>
        <v>471.90775012072669</v>
      </c>
      <c r="L206" s="39">
        <f t="shared" si="50"/>
        <v>4898.4024462531434</v>
      </c>
      <c r="M206" s="35">
        <f t="shared" si="51"/>
        <v>33669.422123649631</v>
      </c>
      <c r="N206" s="35">
        <f t="shared" si="52"/>
        <v>242598.42212364962</v>
      </c>
      <c r="O206" s="35">
        <f t="shared" si="53"/>
        <v>23371.716967596301</v>
      </c>
      <c r="P206" s="36">
        <f t="shared" si="56"/>
        <v>0.94440112718249358</v>
      </c>
      <c r="Q206" s="204">
        <v>5167.9257873820061</v>
      </c>
      <c r="R206" s="199">
        <f t="shared" si="57"/>
        <v>-2.0576919395899929E-4</v>
      </c>
      <c r="S206" s="199">
        <f t="shared" si="58"/>
        <v>2.2985323475592195E-3</v>
      </c>
      <c r="T206" s="202">
        <v>10380</v>
      </c>
      <c r="U206" s="218">
        <v>208972</v>
      </c>
      <c r="V206" s="4">
        <v>20081.875840861041</v>
      </c>
      <c r="Y206" s="44"/>
      <c r="Z206" s="44"/>
    </row>
    <row r="207" spans="2:28">
      <c r="B207" s="3">
        <v>3815</v>
      </c>
      <c r="C207" t="s">
        <v>227</v>
      </c>
      <c r="D207" s="208">
        <v>72751</v>
      </c>
      <c r="E207" s="37">
        <f t="shared" si="54"/>
        <v>17918.96551724138</v>
      </c>
      <c r="F207" s="178">
        <f t="shared" si="55"/>
        <v>0.72406709596429975</v>
      </c>
      <c r="G207" s="38">
        <f t="shared" si="45"/>
        <v>4097.2160342983807</v>
      </c>
      <c r="H207" s="38">
        <f t="shared" si="46"/>
        <v>16634.697099251425</v>
      </c>
      <c r="I207" s="38">
        <f t="shared" si="47"/>
        <v>1523.8746249032022</v>
      </c>
      <c r="J207" s="39">
        <f t="shared" si="48"/>
        <v>6186.9309771070002</v>
      </c>
      <c r="K207" s="38">
        <f t="shared" si="49"/>
        <v>1245.0819578145683</v>
      </c>
      <c r="L207" s="39">
        <f t="shared" si="50"/>
        <v>5055.0327487271479</v>
      </c>
      <c r="M207" s="35">
        <f t="shared" si="51"/>
        <v>21689.729847978575</v>
      </c>
      <c r="N207" s="35">
        <f t="shared" si="52"/>
        <v>94440.729847978568</v>
      </c>
      <c r="O207" s="35">
        <f t="shared" si="53"/>
        <v>23261.263509354325</v>
      </c>
      <c r="P207" s="36">
        <f t="shared" si="56"/>
        <v>0.93993793902179701</v>
      </c>
      <c r="Q207" s="204">
        <v>4905.8972732920083</v>
      </c>
      <c r="R207" s="199">
        <f t="shared" si="57"/>
        <v>1.9807115422355547E-2</v>
      </c>
      <c r="S207" s="199">
        <f t="shared" si="58"/>
        <v>2.4830795793894404E-2</v>
      </c>
      <c r="T207" s="202">
        <v>4060</v>
      </c>
      <c r="U207" s="218">
        <v>71338</v>
      </c>
      <c r="V207" s="4">
        <v>17484.803921568626</v>
      </c>
      <c r="Y207" s="44"/>
      <c r="Z207" s="44"/>
    </row>
    <row r="208" spans="2:28">
      <c r="B208" s="3">
        <v>3816</v>
      </c>
      <c r="C208" t="s">
        <v>228</v>
      </c>
      <c r="D208" s="208">
        <v>124783</v>
      </c>
      <c r="E208" s="37">
        <f t="shared" si="54"/>
        <v>19153.184957789716</v>
      </c>
      <c r="F208" s="178">
        <f t="shared" si="55"/>
        <v>0.77393926549555137</v>
      </c>
      <c r="G208" s="38">
        <f t="shared" si="45"/>
        <v>3356.6843699693795</v>
      </c>
      <c r="H208" s="38">
        <f t="shared" si="46"/>
        <v>21868.798670350508</v>
      </c>
      <c r="I208" s="38">
        <f t="shared" si="47"/>
        <v>1091.897820711285</v>
      </c>
      <c r="J208" s="39">
        <f t="shared" si="48"/>
        <v>7113.7143019340219</v>
      </c>
      <c r="K208" s="38">
        <f t="shared" si="49"/>
        <v>813.10515362265119</v>
      </c>
      <c r="L208" s="39">
        <f t="shared" si="50"/>
        <v>5297.3800758515727</v>
      </c>
      <c r="M208" s="35">
        <f t="shared" si="51"/>
        <v>27166.17874620208</v>
      </c>
      <c r="N208" s="35">
        <f t="shared" si="52"/>
        <v>151949.17874620209</v>
      </c>
      <c r="O208" s="35">
        <f t="shared" si="53"/>
        <v>23322.974481381749</v>
      </c>
      <c r="P208" s="36">
        <f t="shared" si="56"/>
        <v>0.94243154749835978</v>
      </c>
      <c r="Q208" s="204">
        <v>6341.0469176102051</v>
      </c>
      <c r="R208" s="199">
        <f t="shared" si="57"/>
        <v>-5.2772131212882141E-3</v>
      </c>
      <c r="S208" s="199">
        <f t="shared" si="58"/>
        <v>-1.7655286856458215E-3</v>
      </c>
      <c r="T208" s="202">
        <v>6515</v>
      </c>
      <c r="U208" s="218">
        <v>125445</v>
      </c>
      <c r="V208" s="4">
        <v>19187.060263077394</v>
      </c>
      <c r="Y208" s="44"/>
      <c r="Z208" s="44"/>
      <c r="AA208" s="44"/>
    </row>
    <row r="209" spans="2:28">
      <c r="B209" s="143">
        <v>3817</v>
      </c>
      <c r="C209" s="34" t="s">
        <v>229</v>
      </c>
      <c r="D209" s="208">
        <v>196072</v>
      </c>
      <c r="E209" s="37">
        <f t="shared" si="54"/>
        <v>18773.649942550746</v>
      </c>
      <c r="F209" s="178">
        <f t="shared" si="55"/>
        <v>0.75860306676039402</v>
      </c>
      <c r="G209" s="38">
        <f t="shared" si="45"/>
        <v>3584.4053791127612</v>
      </c>
      <c r="H209" s="38">
        <f t="shared" si="46"/>
        <v>37435.529779453682</v>
      </c>
      <c r="I209" s="38">
        <f t="shared" si="47"/>
        <v>1224.7350760449242</v>
      </c>
      <c r="J209" s="39">
        <f t="shared" si="48"/>
        <v>12791.133134213189</v>
      </c>
      <c r="K209" s="38">
        <f t="shared" si="49"/>
        <v>945.94240895629036</v>
      </c>
      <c r="L209" s="39">
        <f t="shared" si="50"/>
        <v>9879.4225191394962</v>
      </c>
      <c r="M209" s="35">
        <f t="shared" si="51"/>
        <v>47314.952298593176</v>
      </c>
      <c r="N209" s="35">
        <f t="shared" si="52"/>
        <v>243386.95229859318</v>
      </c>
      <c r="O209" s="35">
        <f t="shared" si="53"/>
        <v>23303.997730619798</v>
      </c>
      <c r="P209" s="36">
        <f t="shared" si="56"/>
        <v>0.94166473756160185</v>
      </c>
      <c r="Q209" s="204">
        <v>9771.1574685373853</v>
      </c>
      <c r="R209" s="199">
        <f t="shared" si="57"/>
        <v>7.3224185048580885E-5</v>
      </c>
      <c r="S209" s="200">
        <f t="shared" si="58"/>
        <v>3.041652943161974E-3</v>
      </c>
      <c r="T209" s="202">
        <v>10444</v>
      </c>
      <c r="U209" s="218">
        <v>196057.64383880736</v>
      </c>
      <c r="V209" s="4">
        <v>18716.720175542468</v>
      </c>
      <c r="Y209" s="45"/>
      <c r="Z209" s="45"/>
      <c r="AA209" s="45"/>
    </row>
    <row r="210" spans="2:28">
      <c r="B210" s="3">
        <v>3818</v>
      </c>
      <c r="C210" t="s">
        <v>230</v>
      </c>
      <c r="D210" s="208">
        <v>170364</v>
      </c>
      <c r="E210" s="37">
        <f t="shared" si="54"/>
        <v>29935.687928307852</v>
      </c>
      <c r="F210" s="178">
        <f t="shared" si="55"/>
        <v>1.2096371636569978</v>
      </c>
      <c r="G210" s="38">
        <f t="shared" si="45"/>
        <v>-3112.8174123415024</v>
      </c>
      <c r="H210" s="38">
        <f t="shared" si="46"/>
        <v>-17715.043893635488</v>
      </c>
      <c r="I210" s="38">
        <f t="shared" si="47"/>
        <v>0</v>
      </c>
      <c r="J210" s="39">
        <f t="shared" si="48"/>
        <v>0</v>
      </c>
      <c r="K210" s="38">
        <f t="shared" si="49"/>
        <v>-278.79266708863389</v>
      </c>
      <c r="L210" s="39">
        <f t="shared" si="50"/>
        <v>-1586.6090684014155</v>
      </c>
      <c r="M210" s="35">
        <f t="shared" si="51"/>
        <v>-19301.652962036904</v>
      </c>
      <c r="N210" s="35">
        <f t="shared" si="52"/>
        <v>151062.3470379631</v>
      </c>
      <c r="O210" s="35">
        <f t="shared" si="53"/>
        <v>26544.077848877721</v>
      </c>
      <c r="P210" s="36">
        <f t="shared" si="56"/>
        <v>1.0725894496863813</v>
      </c>
      <c r="Q210" s="204">
        <v>2004.4221228780843</v>
      </c>
      <c r="R210" s="36">
        <f t="shared" si="57"/>
        <v>-7.3318513217861562E-4</v>
      </c>
      <c r="S210" s="36">
        <f t="shared" si="58"/>
        <v>1.4894076600950133E-2</v>
      </c>
      <c r="T210" s="202">
        <v>5691</v>
      </c>
      <c r="U210" s="218">
        <v>170489</v>
      </c>
      <c r="V210" s="4">
        <v>29496.36678200692</v>
      </c>
      <c r="Y210" s="44"/>
      <c r="Z210" s="44"/>
    </row>
    <row r="211" spans="2:28">
      <c r="B211" s="3">
        <v>3819</v>
      </c>
      <c r="C211" t="s">
        <v>231</v>
      </c>
      <c r="D211" s="208">
        <v>38334</v>
      </c>
      <c r="E211" s="37">
        <f t="shared" si="54"/>
        <v>24369.993642720914</v>
      </c>
      <c r="F211" s="178">
        <f t="shared" si="55"/>
        <v>0.98473935387481559</v>
      </c>
      <c r="G211" s="38">
        <f t="shared" si="45"/>
        <v>226.59915901066051</v>
      </c>
      <c r="H211" s="38">
        <f t="shared" si="46"/>
        <v>356.44047712376903</v>
      </c>
      <c r="I211" s="38">
        <f t="shared" si="47"/>
        <v>0</v>
      </c>
      <c r="J211" s="39">
        <f t="shared" si="48"/>
        <v>0</v>
      </c>
      <c r="K211" s="38">
        <f t="shared" si="49"/>
        <v>-278.79266708863389</v>
      </c>
      <c r="L211" s="39">
        <f t="shared" si="50"/>
        <v>-438.54086533042113</v>
      </c>
      <c r="M211" s="35">
        <f t="shared" si="51"/>
        <v>-82.100388206652099</v>
      </c>
      <c r="N211" s="35">
        <f t="shared" si="52"/>
        <v>38251.899611793349</v>
      </c>
      <c r="O211" s="35">
        <f t="shared" si="53"/>
        <v>24317.800134642945</v>
      </c>
      <c r="P211" s="36">
        <f t="shared" si="56"/>
        <v>0.98263032577350851</v>
      </c>
      <c r="Q211" s="204">
        <v>734.18161997666607</v>
      </c>
      <c r="R211" s="36">
        <f t="shared" si="57"/>
        <v>2.5329660042260678E-2</v>
      </c>
      <c r="S211" s="36">
        <f t="shared" si="58"/>
        <v>2.4677829362004942E-2</v>
      </c>
      <c r="T211" s="202">
        <v>1573</v>
      </c>
      <c r="U211" s="218">
        <v>37387</v>
      </c>
      <c r="V211" s="4">
        <v>23783.078880407124</v>
      </c>
      <c r="Y211" s="44"/>
      <c r="Z211" s="44"/>
    </row>
    <row r="212" spans="2:28">
      <c r="B212" s="3">
        <v>3820</v>
      </c>
      <c r="C212" t="s">
        <v>232</v>
      </c>
      <c r="D212" s="208">
        <v>63100</v>
      </c>
      <c r="E212" s="37">
        <f t="shared" si="54"/>
        <v>21849.030470914127</v>
      </c>
      <c r="F212" s="178">
        <f t="shared" si="55"/>
        <v>0.88287262049186632</v>
      </c>
      <c r="G212" s="38">
        <f t="shared" si="45"/>
        <v>1739.1770620947325</v>
      </c>
      <c r="H212" s="38">
        <f t="shared" si="46"/>
        <v>5022.7433553295868</v>
      </c>
      <c r="I212" s="38">
        <f t="shared" si="47"/>
        <v>148.35189111774088</v>
      </c>
      <c r="J212" s="39">
        <f t="shared" si="48"/>
        <v>428.44026154803566</v>
      </c>
      <c r="K212" s="38">
        <f t="shared" si="49"/>
        <v>-130.44077597089301</v>
      </c>
      <c r="L212" s="39">
        <f t="shared" si="50"/>
        <v>-376.71296100393903</v>
      </c>
      <c r="M212" s="35">
        <f t="shared" si="51"/>
        <v>4646.0303943256476</v>
      </c>
      <c r="N212" s="35">
        <f t="shared" si="52"/>
        <v>67746.030394325644</v>
      </c>
      <c r="O212" s="35">
        <f t="shared" si="53"/>
        <v>23457.766757037967</v>
      </c>
      <c r="P212" s="36">
        <f t="shared" si="56"/>
        <v>0.9478782152481755</v>
      </c>
      <c r="Q212" s="204">
        <v>1186.5546121348025</v>
      </c>
      <c r="R212" s="36">
        <f t="shared" si="57"/>
        <v>3.0680210469423118E-3</v>
      </c>
      <c r="S212" s="36">
        <f t="shared" si="58"/>
        <v>1.9044866257523781E-2</v>
      </c>
      <c r="T212" s="202">
        <v>2888</v>
      </c>
      <c r="U212" s="218">
        <v>62907</v>
      </c>
      <c r="V212" s="4">
        <v>21440.695296523518</v>
      </c>
      <c r="Y212" s="44"/>
      <c r="Z212" s="44"/>
    </row>
    <row r="213" spans="2:28">
      <c r="B213" s="3">
        <v>3821</v>
      </c>
      <c r="C213" t="s">
        <v>233</v>
      </c>
      <c r="D213" s="208">
        <v>50796</v>
      </c>
      <c r="E213" s="37">
        <f t="shared" si="54"/>
        <v>21138.576779026218</v>
      </c>
      <c r="F213" s="178">
        <f t="shared" si="55"/>
        <v>0.85416470534981026</v>
      </c>
      <c r="G213" s="38">
        <f t="shared" si="45"/>
        <v>2165.449277227478</v>
      </c>
      <c r="H213" s="38">
        <f t="shared" si="46"/>
        <v>5203.5746131776295</v>
      </c>
      <c r="I213" s="38">
        <f t="shared" si="47"/>
        <v>397.01068327850913</v>
      </c>
      <c r="J213" s="39">
        <f t="shared" si="48"/>
        <v>954.01667191825754</v>
      </c>
      <c r="K213" s="38">
        <f t="shared" si="49"/>
        <v>118.21801618987524</v>
      </c>
      <c r="L213" s="39">
        <f t="shared" si="50"/>
        <v>284.07789290427019</v>
      </c>
      <c r="M213" s="35">
        <f t="shared" si="51"/>
        <v>5487.6525060818994</v>
      </c>
      <c r="N213" s="35">
        <f t="shared" si="52"/>
        <v>56283.652506081897</v>
      </c>
      <c r="O213" s="35">
        <f t="shared" si="53"/>
        <v>23422.244072443569</v>
      </c>
      <c r="P213" s="36">
        <f t="shared" si="56"/>
        <v>0.94644281949107256</v>
      </c>
      <c r="Q213" s="204">
        <v>1863.8614033794834</v>
      </c>
      <c r="R213" s="36">
        <f t="shared" si="57"/>
        <v>-2.0628278422820771E-3</v>
      </c>
      <c r="S213" s="36">
        <f t="shared" si="58"/>
        <v>-2.0628278422820528E-3</v>
      </c>
      <c r="T213" s="202">
        <v>2403</v>
      </c>
      <c r="U213" s="218">
        <v>50901</v>
      </c>
      <c r="V213" s="4">
        <v>21182.27215980025</v>
      </c>
      <c r="Y213" s="44"/>
      <c r="Z213" s="44"/>
    </row>
    <row r="214" spans="2:28">
      <c r="B214" s="3">
        <v>3822</v>
      </c>
      <c r="C214" t="s">
        <v>234</v>
      </c>
      <c r="D214" s="208">
        <v>34263</v>
      </c>
      <c r="E214" s="37">
        <f t="shared" si="54"/>
        <v>23662.292817679558</v>
      </c>
      <c r="F214" s="178">
        <f t="shared" si="55"/>
        <v>0.95614267619796045</v>
      </c>
      <c r="G214" s="38">
        <f t="shared" si="45"/>
        <v>651.21965403547438</v>
      </c>
      <c r="H214" s="38">
        <f t="shared" si="46"/>
        <v>942.96605904336695</v>
      </c>
      <c r="I214" s="38">
        <f t="shared" si="47"/>
        <v>0</v>
      </c>
      <c r="J214" s="39">
        <f t="shared" si="48"/>
        <v>0</v>
      </c>
      <c r="K214" s="38">
        <f t="shared" si="49"/>
        <v>-278.79266708863389</v>
      </c>
      <c r="L214" s="39">
        <f t="shared" si="50"/>
        <v>-403.69178194434193</v>
      </c>
      <c r="M214" s="35">
        <f t="shared" si="51"/>
        <v>539.27427709902508</v>
      </c>
      <c r="N214" s="35">
        <f t="shared" si="52"/>
        <v>34802.274277099023</v>
      </c>
      <c r="O214" s="35">
        <f t="shared" si="53"/>
        <v>24034.719804626398</v>
      </c>
      <c r="P214" s="36">
        <f t="shared" si="56"/>
        <v>0.97119165470276625</v>
      </c>
      <c r="Q214" s="204">
        <v>887.14061393910663</v>
      </c>
      <c r="R214" s="36">
        <f t="shared" si="57"/>
        <v>-3.6202531645569622E-2</v>
      </c>
      <c r="S214" s="36">
        <f t="shared" si="58"/>
        <v>-1.7565564025456292E-2</v>
      </c>
      <c r="T214" s="202">
        <v>1448</v>
      </c>
      <c r="U214" s="218">
        <v>35550</v>
      </c>
      <c r="V214" s="4">
        <v>24085.365853658535</v>
      </c>
      <c r="Y214" s="44"/>
      <c r="Z214" s="44"/>
    </row>
    <row r="215" spans="2:28">
      <c r="B215" s="3">
        <v>3823</v>
      </c>
      <c r="C215" t="s">
        <v>235</v>
      </c>
      <c r="D215" s="208">
        <v>28634</v>
      </c>
      <c r="E215" s="37">
        <f t="shared" si="54"/>
        <v>22248.640248640251</v>
      </c>
      <c r="F215" s="178">
        <f t="shared" si="55"/>
        <v>0.89901999747067074</v>
      </c>
      <c r="G215" s="38">
        <f t="shared" si="45"/>
        <v>1499.4111954590583</v>
      </c>
      <c r="H215" s="38">
        <f t="shared" si="46"/>
        <v>1929.742208555808</v>
      </c>
      <c r="I215" s="38">
        <f t="shared" si="47"/>
        <v>8.4884689135975346</v>
      </c>
      <c r="J215" s="39">
        <f t="shared" si="48"/>
        <v>10.924659491800027</v>
      </c>
      <c r="K215" s="38">
        <f t="shared" si="49"/>
        <v>-270.30419817503633</v>
      </c>
      <c r="L215" s="39">
        <f t="shared" si="50"/>
        <v>-347.88150305127181</v>
      </c>
      <c r="M215" s="35">
        <f t="shared" si="51"/>
        <v>1581.8607055045363</v>
      </c>
      <c r="N215" s="35">
        <f t="shared" si="52"/>
        <v>30215.860705504536</v>
      </c>
      <c r="O215" s="35">
        <f t="shared" si="53"/>
        <v>23477.747245924271</v>
      </c>
      <c r="P215" s="36">
        <f t="shared" si="56"/>
        <v>0.94868558409711556</v>
      </c>
      <c r="Q215" s="204">
        <v>1051.4732576545266</v>
      </c>
      <c r="R215" s="36">
        <f t="shared" si="57"/>
        <v>1.0445338414849318E-2</v>
      </c>
      <c r="S215" s="36">
        <f t="shared" si="58"/>
        <v>9.6602216017842232E-3</v>
      </c>
      <c r="T215" s="202">
        <v>1287</v>
      </c>
      <c r="U215" s="218">
        <v>28338</v>
      </c>
      <c r="V215" s="4">
        <v>22035.769828926906</v>
      </c>
      <c r="Y215" s="44"/>
      <c r="Z215" s="44"/>
    </row>
    <row r="216" spans="2:28">
      <c r="B216" s="3">
        <v>3824</v>
      </c>
      <c r="C216" t="s">
        <v>236</v>
      </c>
      <c r="D216" s="208">
        <v>70435</v>
      </c>
      <c r="E216" s="37">
        <f t="shared" si="54"/>
        <v>32001.363016810545</v>
      </c>
      <c r="F216" s="178">
        <f t="shared" si="55"/>
        <v>1.2931066787413821</v>
      </c>
      <c r="G216" s="38">
        <f t="shared" si="45"/>
        <v>-4352.2224654431175</v>
      </c>
      <c r="H216" s="38">
        <f t="shared" si="46"/>
        <v>-9579.2416464403013</v>
      </c>
      <c r="I216" s="38">
        <f t="shared" si="47"/>
        <v>0</v>
      </c>
      <c r="J216" s="39">
        <f t="shared" si="48"/>
        <v>0</v>
      </c>
      <c r="K216" s="38">
        <f t="shared" si="49"/>
        <v>-278.79266708863389</v>
      </c>
      <c r="L216" s="39">
        <f t="shared" si="50"/>
        <v>-613.62266026208317</v>
      </c>
      <c r="M216" s="35">
        <f t="shared" si="51"/>
        <v>-10192.864306702384</v>
      </c>
      <c r="N216" s="35">
        <f t="shared" si="52"/>
        <v>60242.13569329762</v>
      </c>
      <c r="O216" s="35">
        <f t="shared" si="53"/>
        <v>27370.347884278788</v>
      </c>
      <c r="P216" s="36">
        <f t="shared" si="56"/>
        <v>1.1059772557201346</v>
      </c>
      <c r="Q216" s="204">
        <v>646.74923430937451</v>
      </c>
      <c r="R216" s="36">
        <f t="shared" si="57"/>
        <v>1.8582791033984091E-2</v>
      </c>
      <c r="S216" s="36">
        <f t="shared" si="58"/>
        <v>3.1077900237944957E-2</v>
      </c>
      <c r="T216" s="202">
        <v>2201</v>
      </c>
      <c r="U216" s="218">
        <v>69150</v>
      </c>
      <c r="V216" s="4">
        <v>31036.804308797127</v>
      </c>
      <c r="Y216" s="44"/>
      <c r="Z216" s="44"/>
    </row>
    <row r="217" spans="2:28">
      <c r="B217" s="3">
        <v>3825</v>
      </c>
      <c r="C217" t="s">
        <v>237</v>
      </c>
      <c r="D217" s="208">
        <v>127472</v>
      </c>
      <c r="E217" s="37">
        <f t="shared" si="54"/>
        <v>34676.822633297066</v>
      </c>
      <c r="F217" s="178">
        <f t="shared" si="55"/>
        <v>1.401216283228047</v>
      </c>
      <c r="G217" s="38">
        <f t="shared" si="45"/>
        <v>-5957.4982353350306</v>
      </c>
      <c r="H217" s="38">
        <f t="shared" si="46"/>
        <v>-21899.763513091573</v>
      </c>
      <c r="I217" s="38">
        <f t="shared" si="47"/>
        <v>0</v>
      </c>
      <c r="J217" s="39">
        <f t="shared" si="48"/>
        <v>0</v>
      </c>
      <c r="K217" s="38">
        <f t="shared" si="49"/>
        <v>-278.79266708863389</v>
      </c>
      <c r="L217" s="39">
        <f t="shared" si="50"/>
        <v>-1024.8418442178183</v>
      </c>
      <c r="M217" s="35">
        <f t="shared" si="51"/>
        <v>-22924.605357309392</v>
      </c>
      <c r="N217" s="35">
        <f t="shared" si="52"/>
        <v>104547.3946426906</v>
      </c>
      <c r="O217" s="35">
        <f t="shared" si="53"/>
        <v>28440.531730873394</v>
      </c>
      <c r="P217" s="36">
        <f t="shared" si="56"/>
        <v>1.1492210975148005</v>
      </c>
      <c r="Q217" s="204">
        <v>-111.04689444741962</v>
      </c>
      <c r="R217" s="36">
        <f t="shared" si="57"/>
        <v>8.4810126582278485E-3</v>
      </c>
      <c r="S217" s="36">
        <f t="shared" si="58"/>
        <v>2.1375084365229353E-2</v>
      </c>
      <c r="T217" s="202">
        <v>3676</v>
      </c>
      <c r="U217" s="218">
        <v>126400</v>
      </c>
      <c r="V217" s="4">
        <v>33951.11469245232</v>
      </c>
      <c r="Y217" s="44"/>
      <c r="Z217" s="44"/>
    </row>
    <row r="218" spans="2:28" ht="28.5" customHeight="1">
      <c r="B218" s="3">
        <v>4201</v>
      </c>
      <c r="C218" t="s">
        <v>238</v>
      </c>
      <c r="D218" s="208">
        <v>137600</v>
      </c>
      <c r="E218" s="37">
        <f t="shared" si="54"/>
        <v>20208.547510647673</v>
      </c>
      <c r="F218" s="178">
        <f t="shared" si="55"/>
        <v>0.81658421048984109</v>
      </c>
      <c r="G218" s="38">
        <f t="shared" si="45"/>
        <v>2723.4668382546047</v>
      </c>
      <c r="H218" s="38">
        <f t="shared" si="46"/>
        <v>18544.085701675605</v>
      </c>
      <c r="I218" s="38">
        <f t="shared" si="47"/>
        <v>722.52092721099973</v>
      </c>
      <c r="J218" s="39">
        <f t="shared" si="48"/>
        <v>4919.6449933796976</v>
      </c>
      <c r="K218" s="38">
        <f t="shared" si="49"/>
        <v>443.72826012236584</v>
      </c>
      <c r="L218" s="39">
        <f t="shared" si="50"/>
        <v>3021.3457231731891</v>
      </c>
      <c r="M218" s="35">
        <f t="shared" si="51"/>
        <v>21565.431424848794</v>
      </c>
      <c r="N218" s="35">
        <f t="shared" si="52"/>
        <v>159165.43142484879</v>
      </c>
      <c r="O218" s="35">
        <f t="shared" si="53"/>
        <v>23375.742609024641</v>
      </c>
      <c r="P218" s="36">
        <f t="shared" si="56"/>
        <v>0.94456379474807406</v>
      </c>
      <c r="Q218" s="204">
        <v>3703.5362029175485</v>
      </c>
      <c r="R218" s="36">
        <f t="shared" si="57"/>
        <v>8.0586080586080595E-3</v>
      </c>
      <c r="S218" s="36">
        <f t="shared" si="58"/>
        <v>1.3832478775936042E-2</v>
      </c>
      <c r="T218" s="202">
        <v>6809</v>
      </c>
      <c r="U218" s="218">
        <v>136500</v>
      </c>
      <c r="V218" s="4">
        <v>19932.827102803738</v>
      </c>
      <c r="Y218" s="44"/>
      <c r="Z218" s="44"/>
    </row>
    <row r="219" spans="2:28">
      <c r="B219" s="3">
        <v>4202</v>
      </c>
      <c r="C219" t="s">
        <v>239</v>
      </c>
      <c r="D219" s="208">
        <v>502156</v>
      </c>
      <c r="E219" s="37">
        <f t="shared" si="54"/>
        <v>21328.406388039413</v>
      </c>
      <c r="F219" s="178">
        <f t="shared" si="55"/>
        <v>0.86183531410197123</v>
      </c>
      <c r="G219" s="38">
        <f t="shared" si="45"/>
        <v>2051.5515118195608</v>
      </c>
      <c r="H219" s="38">
        <f t="shared" si="46"/>
        <v>48301.728794279741</v>
      </c>
      <c r="I219" s="38">
        <f t="shared" si="47"/>
        <v>330.57032012389078</v>
      </c>
      <c r="J219" s="39">
        <f t="shared" si="48"/>
        <v>7782.9476169968848</v>
      </c>
      <c r="K219" s="38">
        <f t="shared" si="49"/>
        <v>51.77765303525689</v>
      </c>
      <c r="L219" s="39">
        <f t="shared" si="50"/>
        <v>1219.0530630620881</v>
      </c>
      <c r="M219" s="35">
        <f t="shared" si="51"/>
        <v>49520.781857341826</v>
      </c>
      <c r="N219" s="35">
        <f t="shared" si="52"/>
        <v>551676.78185734188</v>
      </c>
      <c r="O219" s="35">
        <f t="shared" si="53"/>
        <v>23431.735552894235</v>
      </c>
      <c r="P219" s="36">
        <f t="shared" si="56"/>
        <v>0.94682634992868087</v>
      </c>
      <c r="Q219" s="204">
        <v>7208.9797050215129</v>
      </c>
      <c r="R219" s="36">
        <f t="shared" si="57"/>
        <v>1.5936747666832217E-3</v>
      </c>
      <c r="S219" s="36">
        <f t="shared" si="58"/>
        <v>-1.1083649183387879E-2</v>
      </c>
      <c r="T219" s="202">
        <v>23544</v>
      </c>
      <c r="U219" s="218">
        <v>501357</v>
      </c>
      <c r="V219" s="4">
        <v>21567.452464940205</v>
      </c>
      <c r="Y219" s="44"/>
      <c r="Z219" s="44"/>
    </row>
    <row r="220" spans="2:28">
      <c r="B220" s="3">
        <v>4203</v>
      </c>
      <c r="C220" t="s">
        <v>240</v>
      </c>
      <c r="D220" s="208">
        <v>918085</v>
      </c>
      <c r="E220" s="37">
        <f t="shared" si="54"/>
        <v>20402.342274272763</v>
      </c>
      <c r="F220" s="178">
        <f t="shared" si="55"/>
        <v>0.82441504266461652</v>
      </c>
      <c r="G220" s="38">
        <f t="shared" si="45"/>
        <v>2607.1899800795509</v>
      </c>
      <c r="H220" s="38">
        <f t="shared" si="46"/>
        <v>117320.94191359972</v>
      </c>
      <c r="I220" s="38">
        <f t="shared" si="47"/>
        <v>654.69275994221823</v>
      </c>
      <c r="J220" s="39">
        <f t="shared" si="48"/>
        <v>29460.51950463988</v>
      </c>
      <c r="K220" s="38">
        <f t="shared" si="49"/>
        <v>375.90009285358434</v>
      </c>
      <c r="L220" s="39">
        <f t="shared" si="50"/>
        <v>16915.128278318443</v>
      </c>
      <c r="M220" s="35">
        <f t="shared" si="51"/>
        <v>134236.07019191817</v>
      </c>
      <c r="N220" s="35">
        <f t="shared" si="52"/>
        <v>1052321.0701919182</v>
      </c>
      <c r="O220" s="35">
        <f t="shared" si="53"/>
        <v>23385.432347205897</v>
      </c>
      <c r="P220" s="36">
        <f t="shared" si="56"/>
        <v>0.94495533635681295</v>
      </c>
      <c r="Q220" s="204">
        <v>27775.609692331724</v>
      </c>
      <c r="R220" s="36">
        <f t="shared" si="57"/>
        <v>7.4776623911733061E-4</v>
      </c>
      <c r="S220" s="36">
        <f t="shared" si="58"/>
        <v>-4.0114511207165974E-3</v>
      </c>
      <c r="T220" s="202">
        <v>44999</v>
      </c>
      <c r="U220" s="218">
        <v>917399</v>
      </c>
      <c r="V220" s="4">
        <v>20484.514904543932</v>
      </c>
      <c r="Y220" s="44"/>
      <c r="Z220" s="44"/>
      <c r="AA220" s="44"/>
      <c r="AB220" s="44"/>
    </row>
    <row r="221" spans="2:28">
      <c r="B221" s="3">
        <v>4204</v>
      </c>
      <c r="C221" t="s">
        <v>241</v>
      </c>
      <c r="D221" s="208">
        <v>2394874</v>
      </c>
      <c r="E221" s="37">
        <f t="shared" si="54"/>
        <v>21453.10078560999</v>
      </c>
      <c r="F221" s="178">
        <f t="shared" si="55"/>
        <v>0.86687394818188346</v>
      </c>
      <c r="G221" s="38">
        <f t="shared" si="45"/>
        <v>1976.7348732772152</v>
      </c>
      <c r="H221" s="38">
        <f t="shared" si="46"/>
        <v>220668.84410855538</v>
      </c>
      <c r="I221" s="38">
        <f t="shared" si="47"/>
        <v>286.9272809741891</v>
      </c>
      <c r="J221" s="39">
        <f t="shared" si="48"/>
        <v>32030.553156991653</v>
      </c>
      <c r="K221" s="38">
        <f t="shared" si="49"/>
        <v>8.1346138855552113</v>
      </c>
      <c r="L221" s="39">
        <f t="shared" si="50"/>
        <v>908.09135188618484</v>
      </c>
      <c r="M221" s="35">
        <f t="shared" si="51"/>
        <v>221576.93546044157</v>
      </c>
      <c r="N221" s="35">
        <f t="shared" si="52"/>
        <v>2616450.9354604417</v>
      </c>
      <c r="O221" s="35">
        <f t="shared" si="53"/>
        <v>23437.970272772764</v>
      </c>
      <c r="P221" s="36">
        <f t="shared" si="56"/>
        <v>0.94707828163267649</v>
      </c>
      <c r="Q221" s="204">
        <v>32812.80097522345</v>
      </c>
      <c r="R221" s="36">
        <f t="shared" si="57"/>
        <v>1.170950886532309E-3</v>
      </c>
      <c r="S221" s="36">
        <f t="shared" si="58"/>
        <v>-9.9678191993838143E-3</v>
      </c>
      <c r="T221" s="202">
        <v>111633</v>
      </c>
      <c r="U221" s="218">
        <v>2392073</v>
      </c>
      <c r="V221" s="4">
        <v>21669.09440081166</v>
      </c>
      <c r="Y221" s="44"/>
      <c r="Z221" s="45"/>
      <c r="AA221" s="45"/>
      <c r="AB221" s="44"/>
    </row>
    <row r="222" spans="2:28">
      <c r="B222" s="3">
        <v>4205</v>
      </c>
      <c r="C222" t="s">
        <v>242</v>
      </c>
      <c r="D222" s="208">
        <v>463492</v>
      </c>
      <c r="E222" s="37">
        <f t="shared" si="54"/>
        <v>20111.602881194132</v>
      </c>
      <c r="F222" s="178">
        <f t="shared" si="55"/>
        <v>0.81266688522626929</v>
      </c>
      <c r="G222" s="38">
        <f t="shared" si="45"/>
        <v>2781.6336159267294</v>
      </c>
      <c r="H222" s="38">
        <f t="shared" si="46"/>
        <v>64105.528312647402</v>
      </c>
      <c r="I222" s="38">
        <f t="shared" si="47"/>
        <v>756.45154751973905</v>
      </c>
      <c r="J222" s="39">
        <f t="shared" si="48"/>
        <v>17433.182364139906</v>
      </c>
      <c r="K222" s="38">
        <f t="shared" si="49"/>
        <v>477.65888043110516</v>
      </c>
      <c r="L222" s="39">
        <f t="shared" si="50"/>
        <v>11008.12655841525</v>
      </c>
      <c r="M222" s="35">
        <f t="shared" si="51"/>
        <v>75113.654871062652</v>
      </c>
      <c r="N222" s="35">
        <f t="shared" si="52"/>
        <v>538605.65487106261</v>
      </c>
      <c r="O222" s="35">
        <f t="shared" si="53"/>
        <v>23370.895377551966</v>
      </c>
      <c r="P222" s="36">
        <f t="shared" si="56"/>
        <v>0.94436792848489559</v>
      </c>
      <c r="Q222" s="204">
        <v>15622.201936031481</v>
      </c>
      <c r="R222" s="36">
        <f t="shared" si="57"/>
        <v>-3.3430605611596754E-4</v>
      </c>
      <c r="S222" s="36">
        <f t="shared" si="58"/>
        <v>-6.2769512036605444E-3</v>
      </c>
      <c r="T222" s="202">
        <v>23046</v>
      </c>
      <c r="U222" s="218">
        <v>463647</v>
      </c>
      <c r="V222" s="4">
        <v>20238.639835872364</v>
      </c>
      <c r="Y222" s="44"/>
      <c r="Z222" s="45"/>
      <c r="AA222" s="45"/>
      <c r="AB222" s="44"/>
    </row>
    <row r="223" spans="2:28">
      <c r="B223" s="3">
        <v>4206</v>
      </c>
      <c r="C223" t="s">
        <v>243</v>
      </c>
      <c r="D223" s="208">
        <v>195479</v>
      </c>
      <c r="E223" s="37">
        <f t="shared" si="54"/>
        <v>20171.189763698276</v>
      </c>
      <c r="F223" s="178">
        <f t="shared" si="55"/>
        <v>0.81507466378529536</v>
      </c>
      <c r="G223" s="38">
        <f t="shared" ref="G223:G286" si="59">($E$363-E223)*0.6</f>
        <v>2745.8814864242436</v>
      </c>
      <c r="H223" s="38">
        <f t="shared" ref="H223:H286" si="60">G223*T223/1000</f>
        <v>26610.337484937343</v>
      </c>
      <c r="I223" s="38">
        <f t="shared" ref="I223:I286" si="61">IF(E223&lt;E$363*0.9,(E$363*0.9-E223)*0.35,0)</f>
        <v>735.5961386432889</v>
      </c>
      <c r="J223" s="39">
        <f t="shared" ref="J223:J286" si="62">I223*T223/1000</f>
        <v>7128.6621795921128</v>
      </c>
      <c r="K223" s="38">
        <f t="shared" ref="K223:K286" si="63">I223+J$365</f>
        <v>456.803471554655</v>
      </c>
      <c r="L223" s="39">
        <f t="shared" ref="L223:L286" si="64">K223*T223/1000</f>
        <v>4426.8824428361613</v>
      </c>
      <c r="M223" s="35">
        <f t="shared" ref="M223:M286" si="65">H223+L223</f>
        <v>31037.219927773505</v>
      </c>
      <c r="N223" s="35">
        <f t="shared" ref="N223:N286" si="66">D223+M223</f>
        <v>226516.21992777352</v>
      </c>
      <c r="O223" s="35">
        <f t="shared" ref="O223:O286" si="67">N223/T223*1000</f>
        <v>23373.874721677177</v>
      </c>
      <c r="P223" s="36">
        <f t="shared" si="56"/>
        <v>0.944488317412847</v>
      </c>
      <c r="Q223" s="204">
        <v>6170.7940949440708</v>
      </c>
      <c r="R223" s="36">
        <f t="shared" si="57"/>
        <v>-2.1807773335268243E-2</v>
      </c>
      <c r="S223" s="36">
        <f t="shared" si="58"/>
        <v>-2.1404020481418429E-2</v>
      </c>
      <c r="T223" s="202">
        <v>9691</v>
      </c>
      <c r="U223" s="218">
        <v>199837</v>
      </c>
      <c r="V223" s="4">
        <v>20612.377514182568</v>
      </c>
      <c r="Y223" s="44"/>
      <c r="Z223" s="44"/>
      <c r="AA223" s="44"/>
      <c r="AB223" s="44"/>
    </row>
    <row r="224" spans="2:28">
      <c r="B224" s="3">
        <v>4207</v>
      </c>
      <c r="C224" t="s">
        <v>244</v>
      </c>
      <c r="D224" s="208">
        <v>195004</v>
      </c>
      <c r="E224" s="37">
        <f t="shared" si="54"/>
        <v>21599.911386796633</v>
      </c>
      <c r="F224" s="178">
        <f t="shared" si="55"/>
        <v>0.87280625077801854</v>
      </c>
      <c r="G224" s="38">
        <f t="shared" si="59"/>
        <v>1888.6485125652289</v>
      </c>
      <c r="H224" s="38">
        <f t="shared" si="60"/>
        <v>17050.718771438886</v>
      </c>
      <c r="I224" s="38">
        <f t="shared" si="61"/>
        <v>235.54357055886373</v>
      </c>
      <c r="J224" s="39">
        <f t="shared" si="62"/>
        <v>2126.4873550054217</v>
      </c>
      <c r="K224" s="38">
        <f t="shared" si="63"/>
        <v>-43.249096529770156</v>
      </c>
      <c r="L224" s="39">
        <f t="shared" si="64"/>
        <v>-390.452843470765</v>
      </c>
      <c r="M224" s="35">
        <f t="shared" si="65"/>
        <v>16660.265927968121</v>
      </c>
      <c r="N224" s="35">
        <f t="shared" si="66"/>
        <v>211664.26592796811</v>
      </c>
      <c r="O224" s="35">
        <f t="shared" si="67"/>
        <v>23445.310802832089</v>
      </c>
      <c r="P224" s="36">
        <f t="shared" si="56"/>
        <v>0.94737489676248299</v>
      </c>
      <c r="Q224" s="204">
        <v>4528.7315229754131</v>
      </c>
      <c r="R224" s="36">
        <f t="shared" si="57"/>
        <v>-8.274381964186726E-3</v>
      </c>
      <c r="S224" s="36">
        <f t="shared" si="58"/>
        <v>-4.1000827300970467E-3</v>
      </c>
      <c r="T224" s="202">
        <v>9028</v>
      </c>
      <c r="U224" s="218">
        <v>196631</v>
      </c>
      <c r="V224" s="4">
        <v>21688.837414515772</v>
      </c>
      <c r="Y224" s="44"/>
      <c r="Z224" s="44"/>
      <c r="AA224" s="44"/>
      <c r="AB224" s="44"/>
    </row>
    <row r="225" spans="2:28">
      <c r="B225" s="3">
        <v>4211</v>
      </c>
      <c r="C225" t="s">
        <v>245</v>
      </c>
      <c r="D225" s="208">
        <v>41269</v>
      </c>
      <c r="E225" s="37">
        <f t="shared" si="54"/>
        <v>16997.116968698516</v>
      </c>
      <c r="F225" s="178">
        <f t="shared" si="55"/>
        <v>0.68681716650715019</v>
      </c>
      <c r="G225" s="38">
        <f t="shared" si="59"/>
        <v>4650.3251634240996</v>
      </c>
      <c r="H225" s="38">
        <f t="shared" si="60"/>
        <v>11290.989496793713</v>
      </c>
      <c r="I225" s="38">
        <f t="shared" si="61"/>
        <v>1846.5216168932047</v>
      </c>
      <c r="J225" s="39">
        <f t="shared" si="62"/>
        <v>4483.3544858167015</v>
      </c>
      <c r="K225" s="38">
        <f t="shared" si="63"/>
        <v>1567.7289498045709</v>
      </c>
      <c r="L225" s="39">
        <f t="shared" si="64"/>
        <v>3806.445890125498</v>
      </c>
      <c r="M225" s="35">
        <f t="shared" si="65"/>
        <v>15097.435386919211</v>
      </c>
      <c r="N225" s="35">
        <f t="shared" si="66"/>
        <v>56366.435386919213</v>
      </c>
      <c r="O225" s="35">
        <f t="shared" si="67"/>
        <v>23215.171081927187</v>
      </c>
      <c r="P225" s="36">
        <f t="shared" si="56"/>
        <v>0.93807544254893971</v>
      </c>
      <c r="Q225" s="204">
        <v>3618.2394038307903</v>
      </c>
      <c r="R225" s="36">
        <f t="shared" si="57"/>
        <v>-9.9558583629210246E-3</v>
      </c>
      <c r="S225" s="36">
        <f t="shared" si="58"/>
        <v>6.4593228063897353E-4</v>
      </c>
      <c r="T225" s="202">
        <v>2428</v>
      </c>
      <c r="U225" s="218">
        <v>41684</v>
      </c>
      <c r="V225" s="4">
        <v>16986.145069274655</v>
      </c>
      <c r="Y225" s="44"/>
      <c r="Z225" s="44"/>
      <c r="AA225" s="44"/>
      <c r="AB225" s="44"/>
    </row>
    <row r="226" spans="2:28">
      <c r="B226" s="3">
        <v>4212</v>
      </c>
      <c r="C226" t="s">
        <v>246</v>
      </c>
      <c r="D226" s="208">
        <v>38157</v>
      </c>
      <c r="E226" s="37">
        <f t="shared" si="54"/>
        <v>18195.994277539343</v>
      </c>
      <c r="F226" s="178">
        <f t="shared" si="55"/>
        <v>0.73526123603753846</v>
      </c>
      <c r="G226" s="38">
        <f t="shared" si="59"/>
        <v>3930.9987781196032</v>
      </c>
      <c r="H226" s="38">
        <f t="shared" si="60"/>
        <v>8243.304437716808</v>
      </c>
      <c r="I226" s="38">
        <f t="shared" si="61"/>
        <v>1426.9145587989153</v>
      </c>
      <c r="J226" s="39">
        <f t="shared" si="62"/>
        <v>2992.2398298013254</v>
      </c>
      <c r="K226" s="38">
        <f t="shared" si="63"/>
        <v>1148.1218917102815</v>
      </c>
      <c r="L226" s="39">
        <f t="shared" si="64"/>
        <v>2407.61160691646</v>
      </c>
      <c r="M226" s="35">
        <f t="shared" si="65"/>
        <v>10650.916044633268</v>
      </c>
      <c r="N226" s="35">
        <f t="shared" si="66"/>
        <v>48807.916044633268</v>
      </c>
      <c r="O226" s="35">
        <f t="shared" si="67"/>
        <v>23275.114947369224</v>
      </c>
      <c r="P226" s="36">
        <f t="shared" si="56"/>
        <v>0.94049764602545893</v>
      </c>
      <c r="Q226" s="204">
        <v>2734.5786778555012</v>
      </c>
      <c r="R226" s="36">
        <f t="shared" si="57"/>
        <v>4.4424371818032521E-2</v>
      </c>
      <c r="S226" s="36">
        <f t="shared" si="58"/>
        <v>4.2432146025342087E-2</v>
      </c>
      <c r="T226" s="202">
        <v>2097</v>
      </c>
      <c r="U226" s="218">
        <v>36534</v>
      </c>
      <c r="V226" s="4">
        <v>17455.327281414236</v>
      </c>
      <c r="Y226" s="44"/>
      <c r="Z226" s="44"/>
    </row>
    <row r="227" spans="2:28">
      <c r="B227" s="3">
        <v>4213</v>
      </c>
      <c r="C227" t="s">
        <v>247</v>
      </c>
      <c r="D227" s="208">
        <v>119022</v>
      </c>
      <c r="E227" s="37">
        <f t="shared" si="54"/>
        <v>19663.307450850818</v>
      </c>
      <c r="F227" s="178">
        <f t="shared" si="55"/>
        <v>0.79455222508752255</v>
      </c>
      <c r="G227" s="38">
        <f t="shared" si="59"/>
        <v>3050.610874132718</v>
      </c>
      <c r="H227" s="38">
        <f t="shared" si="60"/>
        <v>18465.34762112534</v>
      </c>
      <c r="I227" s="38">
        <f t="shared" si="61"/>
        <v>913.35494813989908</v>
      </c>
      <c r="J227" s="39">
        <f t="shared" si="62"/>
        <v>5528.5375010908092</v>
      </c>
      <c r="K227" s="38">
        <f t="shared" si="63"/>
        <v>634.56228105126524</v>
      </c>
      <c r="L227" s="39">
        <f t="shared" si="64"/>
        <v>3841.0054872033083</v>
      </c>
      <c r="M227" s="35">
        <f t="shared" si="65"/>
        <v>22306.353108328647</v>
      </c>
      <c r="N227" s="35">
        <f t="shared" si="66"/>
        <v>141328.35310832865</v>
      </c>
      <c r="O227" s="35">
        <f t="shared" si="67"/>
        <v>23348.480606034802</v>
      </c>
      <c r="P227" s="36">
        <f t="shared" si="56"/>
        <v>0.94346219547795829</v>
      </c>
      <c r="Q227" s="204">
        <v>4783.3994692700726</v>
      </c>
      <c r="R227" s="36">
        <f t="shared" si="57"/>
        <v>-2.797128553578283E-2</v>
      </c>
      <c r="S227" s="36">
        <f t="shared" si="58"/>
        <v>-2.5401905157222213E-2</v>
      </c>
      <c r="T227" s="202">
        <v>6053</v>
      </c>
      <c r="U227" s="218">
        <v>122447</v>
      </c>
      <c r="V227" s="4">
        <v>20175.811501071017</v>
      </c>
      <c r="Y227" s="44"/>
      <c r="Z227" s="44"/>
    </row>
    <row r="228" spans="2:28">
      <c r="B228" s="3">
        <v>4214</v>
      </c>
      <c r="C228" t="s">
        <v>248</v>
      </c>
      <c r="D228" s="208">
        <v>109792</v>
      </c>
      <c r="E228" s="37">
        <f t="shared" si="54"/>
        <v>18449.336246009076</v>
      </c>
      <c r="F228" s="178">
        <f t="shared" si="55"/>
        <v>0.74549824348192795</v>
      </c>
      <c r="G228" s="38">
        <f t="shared" si="59"/>
        <v>3778.9935970377633</v>
      </c>
      <c r="H228" s="38">
        <f t="shared" si="60"/>
        <v>22488.790895971732</v>
      </c>
      <c r="I228" s="38">
        <f t="shared" si="61"/>
        <v>1338.2448698345088</v>
      </c>
      <c r="J228" s="39">
        <f t="shared" si="62"/>
        <v>7963.8952203851622</v>
      </c>
      <c r="K228" s="38">
        <f t="shared" si="63"/>
        <v>1059.452202745875</v>
      </c>
      <c r="L228" s="39">
        <f t="shared" si="64"/>
        <v>6304.8000585407017</v>
      </c>
      <c r="M228" s="35">
        <f t="shared" si="65"/>
        <v>28793.590954512434</v>
      </c>
      <c r="N228" s="35">
        <f t="shared" si="66"/>
        <v>138585.59095451245</v>
      </c>
      <c r="O228" s="35">
        <f t="shared" si="67"/>
        <v>23287.782045792712</v>
      </c>
      <c r="P228" s="36">
        <f t="shared" si="56"/>
        <v>0.9410094963976785</v>
      </c>
      <c r="Q228" s="204">
        <v>7629.4552274287453</v>
      </c>
      <c r="R228" s="36">
        <f t="shared" si="57"/>
        <v>8.1539704694042463E-3</v>
      </c>
      <c r="S228" s="36">
        <f t="shared" si="58"/>
        <v>-9.8034015470227255E-3</v>
      </c>
      <c r="T228" s="202">
        <v>5951</v>
      </c>
      <c r="U228" s="218">
        <v>108904</v>
      </c>
      <c r="V228" s="4">
        <v>18631.993156544057</v>
      </c>
      <c r="Y228" s="44"/>
      <c r="Z228" s="44"/>
    </row>
    <row r="229" spans="2:28">
      <c r="B229" s="3">
        <v>4215</v>
      </c>
      <c r="C229" t="s">
        <v>249</v>
      </c>
      <c r="D229" s="208">
        <v>240858</v>
      </c>
      <c r="E229" s="37">
        <f t="shared" si="54"/>
        <v>21749.864547588946</v>
      </c>
      <c r="F229" s="178">
        <f t="shared" si="55"/>
        <v>0.87886553749080831</v>
      </c>
      <c r="G229" s="38">
        <f t="shared" si="59"/>
        <v>1798.6766160898412</v>
      </c>
      <c r="H229" s="38">
        <f t="shared" si="60"/>
        <v>19918.544846578905</v>
      </c>
      <c r="I229" s="38">
        <f t="shared" si="61"/>
        <v>183.0599642815543</v>
      </c>
      <c r="J229" s="39">
        <f t="shared" si="62"/>
        <v>2027.2060444539325</v>
      </c>
      <c r="K229" s="38">
        <f t="shared" si="63"/>
        <v>-95.73270280707959</v>
      </c>
      <c r="L229" s="39">
        <f t="shared" si="64"/>
        <v>-1060.1439508855995</v>
      </c>
      <c r="M229" s="35">
        <f t="shared" si="65"/>
        <v>18858.400895693307</v>
      </c>
      <c r="N229" s="35">
        <f t="shared" si="66"/>
        <v>259716.40089569331</v>
      </c>
      <c r="O229" s="35">
        <f t="shared" si="67"/>
        <v>23452.808460871707</v>
      </c>
      <c r="P229" s="36">
        <f t="shared" si="56"/>
        <v>0.94767786109812258</v>
      </c>
      <c r="Q229" s="204">
        <v>2472.8630799102793</v>
      </c>
      <c r="R229" s="36">
        <f t="shared" si="57"/>
        <v>-3.7062468459673884E-3</v>
      </c>
      <c r="S229" s="36">
        <f t="shared" si="58"/>
        <v>-1.1263468740941203E-2</v>
      </c>
      <c r="T229" s="202">
        <v>11074</v>
      </c>
      <c r="U229" s="218">
        <v>241754</v>
      </c>
      <c r="V229" s="4">
        <v>21997.634212920839</v>
      </c>
      <c r="Y229" s="44"/>
      <c r="Z229" s="44"/>
    </row>
    <row r="230" spans="2:28">
      <c r="B230" s="3">
        <v>4216</v>
      </c>
      <c r="C230" t="s">
        <v>250</v>
      </c>
      <c r="D230" s="208">
        <v>91193</v>
      </c>
      <c r="E230" s="37">
        <f t="shared" si="54"/>
        <v>17449.866054343667</v>
      </c>
      <c r="F230" s="178">
        <f t="shared" si="55"/>
        <v>0.70511178933725449</v>
      </c>
      <c r="G230" s="38">
        <f t="shared" si="59"/>
        <v>4378.6757120370085</v>
      </c>
      <c r="H230" s="38">
        <f t="shared" si="60"/>
        <v>22882.959271105407</v>
      </c>
      <c r="I230" s="38">
        <f t="shared" si="61"/>
        <v>1688.0594369174019</v>
      </c>
      <c r="J230" s="39">
        <f t="shared" si="62"/>
        <v>8821.7986173303434</v>
      </c>
      <c r="K230" s="38">
        <f t="shared" si="63"/>
        <v>1409.266769828768</v>
      </c>
      <c r="L230" s="39">
        <f t="shared" si="64"/>
        <v>7364.8281391251412</v>
      </c>
      <c r="M230" s="35">
        <f t="shared" si="65"/>
        <v>30247.787410230547</v>
      </c>
      <c r="N230" s="35">
        <f t="shared" si="66"/>
        <v>121440.78741023055</v>
      </c>
      <c r="O230" s="35">
        <f t="shared" si="67"/>
        <v>23237.808536209443</v>
      </c>
      <c r="P230" s="36">
        <f t="shared" si="56"/>
        <v>0.9389901736904448</v>
      </c>
      <c r="Q230" s="204">
        <v>6916.2932143408798</v>
      </c>
      <c r="R230" s="36">
        <f t="shared" si="57"/>
        <v>-1.6808262894600655E-2</v>
      </c>
      <c r="S230" s="36">
        <f t="shared" si="58"/>
        <v>-1.9442148145170039E-2</v>
      </c>
      <c r="T230" s="202">
        <v>5226</v>
      </c>
      <c r="U230" s="218">
        <v>92752</v>
      </c>
      <c r="V230" s="4">
        <v>17795.855717574828</v>
      </c>
      <c r="Y230" s="44"/>
      <c r="Z230" s="44"/>
    </row>
    <row r="231" spans="2:28">
      <c r="B231" s="3">
        <v>4217</v>
      </c>
      <c r="C231" t="s">
        <v>251</v>
      </c>
      <c r="D231" s="208">
        <v>35853</v>
      </c>
      <c r="E231" s="37">
        <f t="shared" si="54"/>
        <v>19527.777777777777</v>
      </c>
      <c r="F231" s="178">
        <f t="shared" si="55"/>
        <v>0.78907576068423069</v>
      </c>
      <c r="G231" s="38">
        <f t="shared" si="59"/>
        <v>3131.9286779765425</v>
      </c>
      <c r="H231" s="38">
        <f t="shared" si="60"/>
        <v>5750.2210527649313</v>
      </c>
      <c r="I231" s="38">
        <f t="shared" si="61"/>
        <v>960.79033371546336</v>
      </c>
      <c r="J231" s="39">
        <f t="shared" si="62"/>
        <v>1764.0110527015909</v>
      </c>
      <c r="K231" s="38">
        <f t="shared" si="63"/>
        <v>681.99766662682941</v>
      </c>
      <c r="L231" s="39">
        <f t="shared" si="64"/>
        <v>1252.1477159268588</v>
      </c>
      <c r="M231" s="35">
        <f t="shared" si="65"/>
        <v>7002.3687686917901</v>
      </c>
      <c r="N231" s="35">
        <f t="shared" si="66"/>
        <v>42855.368768691791</v>
      </c>
      <c r="O231" s="35">
        <f t="shared" si="67"/>
        <v>23341.70412238115</v>
      </c>
      <c r="P231" s="36">
        <f t="shared" si="56"/>
        <v>0.94318837225779373</v>
      </c>
      <c r="Q231" s="204">
        <v>2345.2963531438727</v>
      </c>
      <c r="R231" s="36">
        <f t="shared" si="57"/>
        <v>3.4509622875609547E-2</v>
      </c>
      <c r="S231" s="36">
        <f t="shared" si="58"/>
        <v>4.1271123678718019E-2</v>
      </c>
      <c r="T231" s="202">
        <v>1836</v>
      </c>
      <c r="U231" s="218">
        <v>34657</v>
      </c>
      <c r="V231" s="4">
        <v>18753.78787878788</v>
      </c>
      <c r="Y231" s="44"/>
      <c r="Z231" s="44"/>
    </row>
    <row r="232" spans="2:28">
      <c r="B232" s="3">
        <v>4218</v>
      </c>
      <c r="C232" t="s">
        <v>252</v>
      </c>
      <c r="D232" s="208">
        <v>25568</v>
      </c>
      <c r="E232" s="37">
        <f t="shared" si="54"/>
        <v>19209.616829451541</v>
      </c>
      <c r="F232" s="178">
        <f t="shared" si="55"/>
        <v>0.7762195568100636</v>
      </c>
      <c r="G232" s="38">
        <f t="shared" si="59"/>
        <v>3322.8252469722843</v>
      </c>
      <c r="H232" s="38">
        <f t="shared" si="60"/>
        <v>4422.6804037201109</v>
      </c>
      <c r="I232" s="38">
        <f t="shared" si="61"/>
        <v>1072.1466656296461</v>
      </c>
      <c r="J232" s="39">
        <f t="shared" si="62"/>
        <v>1427.0272119530591</v>
      </c>
      <c r="K232" s="38">
        <f t="shared" si="63"/>
        <v>793.35399854101229</v>
      </c>
      <c r="L232" s="39">
        <f t="shared" si="64"/>
        <v>1055.9541720580874</v>
      </c>
      <c r="M232" s="35">
        <f t="shared" si="65"/>
        <v>5478.6345757781983</v>
      </c>
      <c r="N232" s="35">
        <f t="shared" si="66"/>
        <v>31046.634575778196</v>
      </c>
      <c r="O232" s="35">
        <f t="shared" si="67"/>
        <v>23325.796074964834</v>
      </c>
      <c r="P232" s="36">
        <f t="shared" si="56"/>
        <v>0.94254556206408513</v>
      </c>
      <c r="Q232" s="204">
        <v>2290.1807440275006</v>
      </c>
      <c r="R232" s="36">
        <f t="shared" si="57"/>
        <v>-1.7371252882398155E-2</v>
      </c>
      <c r="S232" s="36">
        <f t="shared" si="58"/>
        <v>-2.1062570489902233E-2</v>
      </c>
      <c r="T232" s="202">
        <v>1331</v>
      </c>
      <c r="U232" s="218">
        <v>26020</v>
      </c>
      <c r="V232" s="4">
        <v>19622.926093514328</v>
      </c>
      <c r="Y232" s="44"/>
      <c r="Z232" s="44"/>
    </row>
    <row r="233" spans="2:28">
      <c r="B233" s="3">
        <v>4219</v>
      </c>
      <c r="C233" t="s">
        <v>253</v>
      </c>
      <c r="D233" s="208">
        <v>69905</v>
      </c>
      <c r="E233" s="37">
        <f t="shared" si="54"/>
        <v>19236.378646119978</v>
      </c>
      <c r="F233" s="178">
        <f t="shared" si="55"/>
        <v>0.77730094462004617</v>
      </c>
      <c r="G233" s="38">
        <f t="shared" si="59"/>
        <v>3306.7681569712222</v>
      </c>
      <c r="H233" s="38">
        <f t="shared" si="60"/>
        <v>12016.795482433421</v>
      </c>
      <c r="I233" s="38">
        <f t="shared" si="61"/>
        <v>1062.7800297956931</v>
      </c>
      <c r="J233" s="39">
        <f t="shared" si="62"/>
        <v>3862.1426282775487</v>
      </c>
      <c r="K233" s="38">
        <f t="shared" si="63"/>
        <v>783.98736270705922</v>
      </c>
      <c r="L233" s="39">
        <f t="shared" si="64"/>
        <v>2849.0100760774535</v>
      </c>
      <c r="M233" s="35">
        <f t="shared" si="65"/>
        <v>14865.805558510874</v>
      </c>
      <c r="N233" s="35">
        <f t="shared" si="66"/>
        <v>84770.805558510881</v>
      </c>
      <c r="O233" s="35">
        <f t="shared" si="67"/>
        <v>23327.134165798259</v>
      </c>
      <c r="P233" s="36">
        <f t="shared" si="56"/>
        <v>0.94259963145458447</v>
      </c>
      <c r="Q233" s="204">
        <v>2890.6801456017638</v>
      </c>
      <c r="R233" s="36">
        <f t="shared" si="57"/>
        <v>6.2466752792765409E-2</v>
      </c>
      <c r="S233" s="36">
        <f t="shared" si="58"/>
        <v>6.3636226378668309E-2</v>
      </c>
      <c r="T233" s="202">
        <v>3634</v>
      </c>
      <c r="U233" s="218">
        <v>65795</v>
      </c>
      <c r="V233" s="4">
        <v>18085.486531061022</v>
      </c>
      <c r="Y233" s="44"/>
      <c r="Z233" s="44"/>
    </row>
    <row r="234" spans="2:28">
      <c r="B234" s="3">
        <v>4220</v>
      </c>
      <c r="C234" t="s">
        <v>254</v>
      </c>
      <c r="D234" s="208">
        <v>25371</v>
      </c>
      <c r="E234" s="37">
        <f t="shared" si="54"/>
        <v>21833.907056798624</v>
      </c>
      <c r="F234" s="178">
        <f t="shared" si="55"/>
        <v>0.88226151565274247</v>
      </c>
      <c r="G234" s="38">
        <f t="shared" si="59"/>
        <v>1748.2511105640347</v>
      </c>
      <c r="H234" s="38">
        <f t="shared" si="60"/>
        <v>2031.4677904754083</v>
      </c>
      <c r="I234" s="38">
        <f t="shared" si="61"/>
        <v>153.64508605816718</v>
      </c>
      <c r="J234" s="39">
        <f t="shared" si="62"/>
        <v>178.53558999959029</v>
      </c>
      <c r="K234" s="38">
        <f t="shared" si="63"/>
        <v>-125.14758103046671</v>
      </c>
      <c r="L234" s="39">
        <f t="shared" si="64"/>
        <v>-145.42148915740231</v>
      </c>
      <c r="M234" s="35">
        <f t="shared" si="65"/>
        <v>1886.046301318006</v>
      </c>
      <c r="N234" s="35">
        <f t="shared" si="66"/>
        <v>27257.046301318005</v>
      </c>
      <c r="O234" s="35">
        <f t="shared" si="67"/>
        <v>23457.010586332191</v>
      </c>
      <c r="P234" s="36">
        <f t="shared" si="56"/>
        <v>0.94784766000621923</v>
      </c>
      <c r="Q234" s="204">
        <v>841.643182124757</v>
      </c>
      <c r="R234" s="36">
        <f t="shared" si="57"/>
        <v>3.7982195845697331E-3</v>
      </c>
      <c r="S234" s="36">
        <f t="shared" si="58"/>
        <v>2.9713836269197279E-2</v>
      </c>
      <c r="T234" s="202">
        <v>1162</v>
      </c>
      <c r="U234" s="218">
        <v>25275</v>
      </c>
      <c r="V234" s="4">
        <v>21203.859060402683</v>
      </c>
      <c r="Y234" s="44"/>
      <c r="Z234" s="44"/>
    </row>
    <row r="235" spans="2:28">
      <c r="B235" s="3">
        <v>4221</v>
      </c>
      <c r="C235" t="s">
        <v>255</v>
      </c>
      <c r="D235" s="208">
        <v>40895</v>
      </c>
      <c r="E235" s="37">
        <f t="shared" si="54"/>
        <v>35133.161512027495</v>
      </c>
      <c r="F235" s="178">
        <f t="shared" si="55"/>
        <v>1.4196559619237854</v>
      </c>
      <c r="G235" s="38">
        <f t="shared" si="59"/>
        <v>-6231.3015625732878</v>
      </c>
      <c r="H235" s="38">
        <f t="shared" si="60"/>
        <v>-7253.2350188353075</v>
      </c>
      <c r="I235" s="38">
        <f t="shared" si="61"/>
        <v>0</v>
      </c>
      <c r="J235" s="39">
        <f t="shared" si="62"/>
        <v>0</v>
      </c>
      <c r="K235" s="38">
        <f t="shared" si="63"/>
        <v>-278.79266708863389</v>
      </c>
      <c r="L235" s="39">
        <f t="shared" si="64"/>
        <v>-324.51466449116987</v>
      </c>
      <c r="M235" s="35">
        <f t="shared" si="65"/>
        <v>-7577.7496833264777</v>
      </c>
      <c r="N235" s="35">
        <f t="shared" si="66"/>
        <v>33317.250316673526</v>
      </c>
      <c r="O235" s="35">
        <f t="shared" si="67"/>
        <v>28623.067282365573</v>
      </c>
      <c r="P235" s="36">
        <f t="shared" si="56"/>
        <v>1.1565969689930962</v>
      </c>
      <c r="Q235" s="204">
        <v>274.68264822176297</v>
      </c>
      <c r="R235" s="36">
        <f t="shared" si="57"/>
        <v>3.770712273846076E-2</v>
      </c>
      <c r="S235" s="36">
        <f t="shared" si="58"/>
        <v>3.0575115022045414E-2</v>
      </c>
      <c r="T235" s="202">
        <v>1164</v>
      </c>
      <c r="U235" s="218">
        <v>39409</v>
      </c>
      <c r="V235" s="4">
        <v>34090.830449826986</v>
      </c>
      <c r="Y235" s="44"/>
      <c r="Z235" s="44"/>
    </row>
    <row r="236" spans="2:28">
      <c r="B236" s="3">
        <v>4222</v>
      </c>
      <c r="C236" t="s">
        <v>256</v>
      </c>
      <c r="D236" s="208">
        <v>71783</v>
      </c>
      <c r="E236" s="37">
        <f t="shared" si="54"/>
        <v>74386.528497409323</v>
      </c>
      <c r="F236" s="178">
        <f t="shared" si="55"/>
        <v>3.0058006203628573</v>
      </c>
      <c r="G236" s="38">
        <f t="shared" si="59"/>
        <v>-29783.321753802382</v>
      </c>
      <c r="H236" s="38">
        <f t="shared" si="60"/>
        <v>-28740.905492419297</v>
      </c>
      <c r="I236" s="38">
        <f t="shared" si="61"/>
        <v>0</v>
      </c>
      <c r="J236" s="39">
        <f t="shared" si="62"/>
        <v>0</v>
      </c>
      <c r="K236" s="38">
        <f t="shared" si="63"/>
        <v>-278.79266708863389</v>
      </c>
      <c r="L236" s="39">
        <f t="shared" si="64"/>
        <v>-269.03492374053172</v>
      </c>
      <c r="M236" s="35">
        <f t="shared" si="65"/>
        <v>-29009.940416159829</v>
      </c>
      <c r="N236" s="35">
        <f t="shared" si="66"/>
        <v>42773.059583840171</v>
      </c>
      <c r="O236" s="35">
        <f t="shared" si="67"/>
        <v>44324.414076518311</v>
      </c>
      <c r="P236" s="36">
        <f t="shared" si="56"/>
        <v>1.7910548323687248</v>
      </c>
      <c r="Q236" s="204">
        <v>-1237.4354333900228</v>
      </c>
      <c r="R236" s="36">
        <f t="shared" si="57"/>
        <v>1.0985451318958353E-2</v>
      </c>
      <c r="S236" s="36">
        <f t="shared" si="58"/>
        <v>-1.5863884901893405E-3</v>
      </c>
      <c r="T236" s="202">
        <v>965</v>
      </c>
      <c r="U236" s="218">
        <v>71003</v>
      </c>
      <c r="V236" s="4">
        <v>74504.721930745014</v>
      </c>
      <c r="Y236" s="44"/>
      <c r="Z236" s="44"/>
    </row>
    <row r="237" spans="2:28">
      <c r="B237" s="3">
        <v>4223</v>
      </c>
      <c r="C237" t="s">
        <v>257</v>
      </c>
      <c r="D237" s="208">
        <v>264723</v>
      </c>
      <c r="E237" s="37">
        <f t="shared" si="54"/>
        <v>17918.167050223365</v>
      </c>
      <c r="F237" s="178">
        <f t="shared" si="55"/>
        <v>0.72403483161877136</v>
      </c>
      <c r="G237" s="38">
        <f t="shared" si="59"/>
        <v>4097.6951145091898</v>
      </c>
      <c r="H237" s="38">
        <f t="shared" si="60"/>
        <v>60539.347621758774</v>
      </c>
      <c r="I237" s="38">
        <f t="shared" si="61"/>
        <v>1524.1540883595078</v>
      </c>
      <c r="J237" s="39">
        <f t="shared" si="62"/>
        <v>22517.852501423367</v>
      </c>
      <c r="K237" s="38">
        <f t="shared" si="63"/>
        <v>1245.361421270874</v>
      </c>
      <c r="L237" s="39">
        <f t="shared" si="64"/>
        <v>18398.969637855891</v>
      </c>
      <c r="M237" s="35">
        <f t="shared" si="65"/>
        <v>78938.317259614661</v>
      </c>
      <c r="N237" s="35">
        <f t="shared" si="66"/>
        <v>343661.31725961465</v>
      </c>
      <c r="O237" s="35">
        <f t="shared" si="67"/>
        <v>23261.223586003427</v>
      </c>
      <c r="P237" s="36">
        <f t="shared" si="56"/>
        <v>0.93993632580452069</v>
      </c>
      <c r="Q237" s="204">
        <v>19205.80714670349</v>
      </c>
      <c r="R237" s="36">
        <f t="shared" si="57"/>
        <v>8.0526256096177839E-4</v>
      </c>
      <c r="S237" s="36">
        <f t="shared" si="58"/>
        <v>-8.9494387933620675E-3</v>
      </c>
      <c r="T237" s="202">
        <v>14774</v>
      </c>
      <c r="U237" s="218">
        <v>264510</v>
      </c>
      <c r="V237" s="4">
        <v>18079.972658920029</v>
      </c>
      <c r="Y237" s="44"/>
      <c r="Z237" s="44"/>
    </row>
    <row r="238" spans="2:28">
      <c r="B238" s="3">
        <v>4224</v>
      </c>
      <c r="C238" t="s">
        <v>258</v>
      </c>
      <c r="D238" s="208">
        <v>35379</v>
      </c>
      <c r="E238" s="37">
        <f t="shared" si="54"/>
        <v>37960.30042918455</v>
      </c>
      <c r="F238" s="178">
        <f t="shared" si="55"/>
        <v>1.5338946027462108</v>
      </c>
      <c r="G238" s="38">
        <f t="shared" si="59"/>
        <v>-7927.5849128675209</v>
      </c>
      <c r="H238" s="38">
        <f t="shared" si="60"/>
        <v>-7388.5091387925295</v>
      </c>
      <c r="I238" s="38">
        <f t="shared" si="61"/>
        <v>0</v>
      </c>
      <c r="J238" s="39">
        <f t="shared" si="62"/>
        <v>0</v>
      </c>
      <c r="K238" s="38">
        <f t="shared" si="63"/>
        <v>-278.79266708863389</v>
      </c>
      <c r="L238" s="39">
        <f t="shared" si="64"/>
        <v>-259.8347657266068</v>
      </c>
      <c r="M238" s="35">
        <f t="shared" si="65"/>
        <v>-7648.3439045191362</v>
      </c>
      <c r="N238" s="35">
        <f t="shared" si="66"/>
        <v>27730.656095480863</v>
      </c>
      <c r="O238" s="35">
        <f t="shared" si="67"/>
        <v>29753.922849228395</v>
      </c>
      <c r="P238" s="36">
        <f t="shared" si="56"/>
        <v>1.2022924253220664</v>
      </c>
      <c r="Q238" s="204">
        <v>274.97614101605359</v>
      </c>
      <c r="R238" s="36">
        <f t="shared" si="57"/>
        <v>-1.1293373613032553E-3</v>
      </c>
      <c r="S238" s="36">
        <f t="shared" si="58"/>
        <v>6.3729101048671929E-3</v>
      </c>
      <c r="T238" s="202">
        <v>932</v>
      </c>
      <c r="U238" s="218">
        <v>35419</v>
      </c>
      <c r="V238" s="4">
        <v>37719.914802981897</v>
      </c>
      <c r="Y238" s="44"/>
      <c r="Z238" s="44"/>
    </row>
    <row r="239" spans="2:28">
      <c r="B239" s="3">
        <v>4225</v>
      </c>
      <c r="C239" t="s">
        <v>259</v>
      </c>
      <c r="D239" s="208">
        <v>190468</v>
      </c>
      <c r="E239" s="37">
        <f t="shared" si="54"/>
        <v>18376.073323685479</v>
      </c>
      <c r="F239" s="178">
        <f t="shared" si="55"/>
        <v>0.74253784538541601</v>
      </c>
      <c r="G239" s="38">
        <f t="shared" si="59"/>
        <v>3822.9513504319211</v>
      </c>
      <c r="H239" s="38">
        <f t="shared" si="60"/>
        <v>39624.890747226862</v>
      </c>
      <c r="I239" s="38">
        <f t="shared" si="61"/>
        <v>1363.8868926477676</v>
      </c>
      <c r="J239" s="39">
        <f t="shared" si="62"/>
        <v>14136.687642294111</v>
      </c>
      <c r="K239" s="38">
        <f t="shared" si="63"/>
        <v>1085.0942255591337</v>
      </c>
      <c r="L239" s="39">
        <f t="shared" si="64"/>
        <v>11247.001647920421</v>
      </c>
      <c r="M239" s="35">
        <f t="shared" si="65"/>
        <v>50871.892395147283</v>
      </c>
      <c r="N239" s="35">
        <f t="shared" si="66"/>
        <v>241339.8923951473</v>
      </c>
      <c r="O239" s="35">
        <f t="shared" si="67"/>
        <v>23284.118899676534</v>
      </c>
      <c r="P239" s="36">
        <f t="shared" si="56"/>
        <v>0.9408614764928529</v>
      </c>
      <c r="Q239" s="204">
        <v>10748.958987111255</v>
      </c>
      <c r="R239" s="36">
        <f t="shared" si="57"/>
        <v>1.3195455716366045E-3</v>
      </c>
      <c r="S239" s="36">
        <f t="shared" si="58"/>
        <v>3.6380857639877026E-3</v>
      </c>
      <c r="T239" s="202">
        <v>10365</v>
      </c>
      <c r="U239" s="218">
        <v>190217</v>
      </c>
      <c r="V239" s="4">
        <v>18309.461930888439</v>
      </c>
      <c r="Y239" s="44"/>
      <c r="Z239" s="45"/>
      <c r="AA239" s="45"/>
      <c r="AB239" s="44"/>
    </row>
    <row r="240" spans="2:28">
      <c r="B240" s="3">
        <v>4226</v>
      </c>
      <c r="C240" t="s">
        <v>260</v>
      </c>
      <c r="D240" s="208">
        <v>32366</v>
      </c>
      <c r="E240" s="37">
        <f t="shared" si="54"/>
        <v>19265.476190476191</v>
      </c>
      <c r="F240" s="178">
        <f t="shared" si="55"/>
        <v>0.77847671419343056</v>
      </c>
      <c r="G240" s="38">
        <f t="shared" si="59"/>
        <v>3289.3096303574944</v>
      </c>
      <c r="H240" s="38">
        <f t="shared" si="60"/>
        <v>5526.0401790005908</v>
      </c>
      <c r="I240" s="38">
        <f t="shared" si="61"/>
        <v>1052.5958892710187</v>
      </c>
      <c r="J240" s="39">
        <f t="shared" si="62"/>
        <v>1768.3610939753114</v>
      </c>
      <c r="K240" s="38">
        <f t="shared" si="63"/>
        <v>773.80322218238484</v>
      </c>
      <c r="L240" s="39">
        <f t="shared" si="64"/>
        <v>1299.9894132664067</v>
      </c>
      <c r="M240" s="35">
        <f t="shared" si="65"/>
        <v>6826.0295922669975</v>
      </c>
      <c r="N240" s="35">
        <f t="shared" si="66"/>
        <v>39192.029592266997</v>
      </c>
      <c r="O240" s="35">
        <f t="shared" si="67"/>
        <v>23328.589043016069</v>
      </c>
      <c r="P240" s="36">
        <f t="shared" si="56"/>
        <v>0.94265841993325361</v>
      </c>
      <c r="Q240" s="204">
        <v>1761.8316303277288</v>
      </c>
      <c r="R240" s="36">
        <f t="shared" si="57"/>
        <v>-1.4013282154389814E-2</v>
      </c>
      <c r="S240" s="36">
        <f t="shared" si="58"/>
        <v>-1.2252591586808328E-2</v>
      </c>
      <c r="T240" s="202">
        <v>1680</v>
      </c>
      <c r="U240" s="218">
        <v>32826</v>
      </c>
      <c r="V240" s="4">
        <v>19504.456327985739</v>
      </c>
      <c r="Y240" s="44"/>
      <c r="Z240" s="44"/>
      <c r="AA240" s="44"/>
      <c r="AB240" s="44"/>
    </row>
    <row r="241" spans="2:28">
      <c r="B241" s="3">
        <v>4227</v>
      </c>
      <c r="C241" t="s">
        <v>261</v>
      </c>
      <c r="D241" s="208">
        <v>140647</v>
      </c>
      <c r="E241" s="37">
        <f t="shared" si="54"/>
        <v>23492.066143310505</v>
      </c>
      <c r="F241" s="178">
        <f t="shared" si="55"/>
        <v>0.94926418013481073</v>
      </c>
      <c r="G241" s="38">
        <f t="shared" si="59"/>
        <v>753.3556586569058</v>
      </c>
      <c r="H241" s="38">
        <f t="shared" si="60"/>
        <v>4510.3403283788957</v>
      </c>
      <c r="I241" s="38">
        <f t="shared" si="61"/>
        <v>0</v>
      </c>
      <c r="J241" s="39">
        <f t="shared" si="62"/>
        <v>0</v>
      </c>
      <c r="K241" s="38">
        <f t="shared" si="63"/>
        <v>-278.79266708863389</v>
      </c>
      <c r="L241" s="39">
        <f t="shared" si="64"/>
        <v>-1669.1316978596512</v>
      </c>
      <c r="M241" s="35">
        <f t="shared" si="65"/>
        <v>2841.2086305192443</v>
      </c>
      <c r="N241" s="35">
        <f t="shared" si="66"/>
        <v>143488.20863051925</v>
      </c>
      <c r="O241" s="35">
        <f t="shared" si="67"/>
        <v>23966.629134878778</v>
      </c>
      <c r="P241" s="36">
        <f t="shared" si="56"/>
        <v>0.96844025627750641</v>
      </c>
      <c r="Q241" s="204">
        <v>4001.5304251750249</v>
      </c>
      <c r="R241" s="36">
        <f t="shared" si="57"/>
        <v>-1.2497630365029103E-2</v>
      </c>
      <c r="S241" s="36">
        <f t="shared" si="58"/>
        <v>-2.4362232249367771E-3</v>
      </c>
      <c r="T241" s="202">
        <v>5987</v>
      </c>
      <c r="U241" s="218">
        <v>142427</v>
      </c>
      <c r="V241" s="4">
        <v>23549.437830687832</v>
      </c>
      <c r="Y241" s="44"/>
      <c r="Z241" s="44"/>
      <c r="AA241" s="44"/>
      <c r="AB241" s="44"/>
    </row>
    <row r="242" spans="2:28">
      <c r="B242" s="3">
        <v>4228</v>
      </c>
      <c r="C242" t="s">
        <v>262</v>
      </c>
      <c r="D242" s="208">
        <v>91262</v>
      </c>
      <c r="E242" s="37">
        <f t="shared" si="54"/>
        <v>50088.913282107576</v>
      </c>
      <c r="F242" s="178">
        <f t="shared" si="55"/>
        <v>2.0239859240360145</v>
      </c>
      <c r="G242" s="38">
        <f t="shared" si="59"/>
        <v>-15204.752624621337</v>
      </c>
      <c r="H242" s="38">
        <f t="shared" si="60"/>
        <v>-27703.059282060076</v>
      </c>
      <c r="I242" s="38">
        <f t="shared" si="61"/>
        <v>0</v>
      </c>
      <c r="J242" s="39">
        <f t="shared" si="62"/>
        <v>0</v>
      </c>
      <c r="K242" s="38">
        <f t="shared" si="63"/>
        <v>-278.79266708863389</v>
      </c>
      <c r="L242" s="39">
        <f t="shared" si="64"/>
        <v>-507.96023943549096</v>
      </c>
      <c r="M242" s="35">
        <f t="shared" si="65"/>
        <v>-28211.019521495567</v>
      </c>
      <c r="N242" s="35">
        <f t="shared" si="66"/>
        <v>63050.980478504433</v>
      </c>
      <c r="O242" s="35">
        <f t="shared" si="67"/>
        <v>34605.367990397601</v>
      </c>
      <c r="P242" s="36">
        <f t="shared" si="56"/>
        <v>1.3983289538379875</v>
      </c>
      <c r="Q242" s="204">
        <v>-658.5238959965136</v>
      </c>
      <c r="R242" s="36">
        <f t="shared" si="57"/>
        <v>4.1591479248272523E-3</v>
      </c>
      <c r="S242" s="36">
        <f t="shared" si="58"/>
        <v>1.3528360611282896E-2</v>
      </c>
      <c r="T242" s="202">
        <v>1822</v>
      </c>
      <c r="U242" s="218">
        <v>90884</v>
      </c>
      <c r="V242" s="4">
        <v>49420.337139749863</v>
      </c>
      <c r="Y242" s="44"/>
      <c r="Z242" s="44"/>
      <c r="AA242" s="44"/>
      <c r="AB242" s="44"/>
    </row>
    <row r="243" spans="2:28" ht="30.6" customHeight="1">
      <c r="B243" s="3">
        <v>4601</v>
      </c>
      <c r="C243" t="s">
        <v>263</v>
      </c>
      <c r="D243" s="208">
        <v>7397835</v>
      </c>
      <c r="E243" s="37">
        <f t="shared" si="54"/>
        <v>26055.228595881363</v>
      </c>
      <c r="F243" s="178">
        <f t="shared" si="55"/>
        <v>1.0528360962553027</v>
      </c>
      <c r="G243" s="38">
        <f t="shared" si="59"/>
        <v>-784.54181288560869</v>
      </c>
      <c r="H243" s="38">
        <f t="shared" si="60"/>
        <v>-222754.17239079799</v>
      </c>
      <c r="I243" s="38">
        <f t="shared" si="61"/>
        <v>0</v>
      </c>
      <c r="J243" s="39">
        <f t="shared" si="62"/>
        <v>0</v>
      </c>
      <c r="K243" s="38">
        <f t="shared" si="63"/>
        <v>-278.79266708863389</v>
      </c>
      <c r="L243" s="39">
        <f t="shared" si="64"/>
        <v>-79157.323173808734</v>
      </c>
      <c r="M243" s="35">
        <f t="shared" si="65"/>
        <v>-301911.49556460674</v>
      </c>
      <c r="N243" s="35">
        <f t="shared" si="66"/>
        <v>7095923.504435393</v>
      </c>
      <c r="O243" s="35">
        <f t="shared" si="67"/>
        <v>24991.894115907122</v>
      </c>
      <c r="P243" s="36">
        <f t="shared" si="56"/>
        <v>1.0098690227257032</v>
      </c>
      <c r="Q243" s="204">
        <v>-77354.948774090619</v>
      </c>
      <c r="R243" s="36">
        <f t="shared" si="57"/>
        <v>-7.1550048395227148E-3</v>
      </c>
      <c r="S243" s="36">
        <f t="shared" si="58"/>
        <v>-1.6732759988678163E-2</v>
      </c>
      <c r="T243" s="202">
        <v>283929</v>
      </c>
      <c r="U243" s="218">
        <v>7451148</v>
      </c>
      <c r="V243" s="4">
        <v>26498.623706390696</v>
      </c>
      <c r="Y243" s="44"/>
      <c r="Z243" s="44"/>
      <c r="AA243" s="44"/>
      <c r="AB243" s="44"/>
    </row>
    <row r="244" spans="2:28">
      <c r="B244" s="143">
        <v>4602</v>
      </c>
      <c r="C244" s="34" t="s">
        <v>264</v>
      </c>
      <c r="D244" s="208">
        <v>435106</v>
      </c>
      <c r="E244" s="37">
        <f t="shared" si="54"/>
        <v>25286.569419422329</v>
      </c>
      <c r="F244" s="178">
        <f t="shared" si="55"/>
        <v>1.0217762218920485</v>
      </c>
      <c r="G244" s="38">
        <f t="shared" si="59"/>
        <v>-323.3463070101883</v>
      </c>
      <c r="H244" s="38">
        <f t="shared" si="60"/>
        <v>-5563.8199047243097</v>
      </c>
      <c r="I244" s="38">
        <f t="shared" si="61"/>
        <v>0</v>
      </c>
      <c r="J244" s="39">
        <f t="shared" si="62"/>
        <v>0</v>
      </c>
      <c r="K244" s="38">
        <f t="shared" si="63"/>
        <v>-278.79266708863389</v>
      </c>
      <c r="L244" s="39">
        <f t="shared" si="64"/>
        <v>-4797.1854225941233</v>
      </c>
      <c r="M244" s="35">
        <f t="shared" si="65"/>
        <v>-10361.005327318433</v>
      </c>
      <c r="N244" s="35">
        <f t="shared" si="66"/>
        <v>424744.99467268155</v>
      </c>
      <c r="O244" s="35">
        <f t="shared" si="67"/>
        <v>24684.430445323505</v>
      </c>
      <c r="P244" s="36">
        <f t="shared" si="56"/>
        <v>0.99744507298040141</v>
      </c>
      <c r="Q244" s="204">
        <v>-1017.6048728934857</v>
      </c>
      <c r="R244" s="199">
        <f t="shared" si="57"/>
        <v>4.4497913928729295E-2</v>
      </c>
      <c r="S244" s="199">
        <f t="shared" si="58"/>
        <v>5.0568105792091422E-2</v>
      </c>
      <c r="T244" s="202">
        <v>17207</v>
      </c>
      <c r="U244" s="218">
        <v>416569.52512562816</v>
      </c>
      <c r="V244" s="4">
        <v>24069.424228672109</v>
      </c>
      <c r="W244" s="45"/>
      <c r="X244" s="146"/>
      <c r="Y244" s="45"/>
      <c r="Z244" s="45"/>
      <c r="AA244" s="45"/>
      <c r="AB244" s="44"/>
    </row>
    <row r="245" spans="2:28">
      <c r="B245" s="3">
        <v>4611</v>
      </c>
      <c r="C245" t="s">
        <v>265</v>
      </c>
      <c r="D245" s="208">
        <v>87914</v>
      </c>
      <c r="E245" s="37">
        <f t="shared" si="54"/>
        <v>21643.032988675528</v>
      </c>
      <c r="F245" s="178">
        <f t="shared" si="55"/>
        <v>0.87454870254041173</v>
      </c>
      <c r="G245" s="38">
        <f t="shared" si="59"/>
        <v>1862.7755514378921</v>
      </c>
      <c r="H245" s="38">
        <f t="shared" si="60"/>
        <v>7566.5942899407173</v>
      </c>
      <c r="I245" s="38">
        <f t="shared" si="61"/>
        <v>220.45100990125064</v>
      </c>
      <c r="J245" s="39">
        <f t="shared" si="62"/>
        <v>895.47200221888011</v>
      </c>
      <c r="K245" s="38">
        <f t="shared" si="63"/>
        <v>-58.341657187383248</v>
      </c>
      <c r="L245" s="39">
        <f t="shared" si="64"/>
        <v>-236.98381149515075</v>
      </c>
      <c r="M245" s="35">
        <f t="shared" si="65"/>
        <v>7329.6104784455665</v>
      </c>
      <c r="N245" s="35">
        <f t="shared" si="66"/>
        <v>95243.610478445567</v>
      </c>
      <c r="O245" s="35">
        <f t="shared" si="67"/>
        <v>23447.466882926037</v>
      </c>
      <c r="P245" s="36">
        <f t="shared" si="56"/>
        <v>0.9474620193506027</v>
      </c>
      <c r="Q245" s="204">
        <v>2289.8795133281183</v>
      </c>
      <c r="R245" s="199">
        <f t="shared" si="57"/>
        <v>-1.5024368382723656E-2</v>
      </c>
      <c r="S245" s="199">
        <f t="shared" si="58"/>
        <v>-1.1387087616042494E-2</v>
      </c>
      <c r="T245" s="202">
        <v>4062</v>
      </c>
      <c r="U245" s="218">
        <v>89255</v>
      </c>
      <c r="V245" s="4">
        <v>21892.322786362522</v>
      </c>
      <c r="W245" s="45"/>
      <c r="X245" s="4"/>
      <c r="Y245" s="45"/>
      <c r="Z245" s="45"/>
      <c r="AA245" s="44"/>
      <c r="AB245" s="44"/>
    </row>
    <row r="246" spans="2:28">
      <c r="B246" s="3">
        <v>4612</v>
      </c>
      <c r="C246" t="s">
        <v>266</v>
      </c>
      <c r="D246" s="208">
        <v>113099</v>
      </c>
      <c r="E246" s="37">
        <f t="shared" si="54"/>
        <v>19614.810960804716</v>
      </c>
      <c r="F246" s="178">
        <f t="shared" si="55"/>
        <v>0.79259258558275569</v>
      </c>
      <c r="G246" s="38">
        <f t="shared" si="59"/>
        <v>3079.7087681603793</v>
      </c>
      <c r="H246" s="38">
        <f t="shared" si="60"/>
        <v>17757.600757212746</v>
      </c>
      <c r="I246" s="38">
        <f t="shared" si="61"/>
        <v>930.32871965603476</v>
      </c>
      <c r="J246" s="39">
        <f t="shared" si="62"/>
        <v>5364.2753975366968</v>
      </c>
      <c r="K246" s="38">
        <f t="shared" si="63"/>
        <v>651.53605256740093</v>
      </c>
      <c r="L246" s="39">
        <f t="shared" si="64"/>
        <v>3756.7568791036338</v>
      </c>
      <c r="M246" s="35">
        <f t="shared" si="65"/>
        <v>21514.357636316381</v>
      </c>
      <c r="N246" s="35">
        <f t="shared" si="66"/>
        <v>134613.35763631639</v>
      </c>
      <c r="O246" s="35">
        <f t="shared" si="67"/>
        <v>23346.055781532497</v>
      </c>
      <c r="P246" s="36">
        <f t="shared" si="56"/>
        <v>0.94336421350271993</v>
      </c>
      <c r="Q246" s="204">
        <v>4792.2980240891084</v>
      </c>
      <c r="R246" s="199">
        <f t="shared" si="57"/>
        <v>-8.3044004487910033E-4</v>
      </c>
      <c r="S246" s="199">
        <f t="shared" si="58"/>
        <v>-8.6283294305850283E-3</v>
      </c>
      <c r="T246" s="202">
        <v>5766</v>
      </c>
      <c r="U246" s="218">
        <v>113193</v>
      </c>
      <c r="V246" s="4">
        <v>19785.527005768221</v>
      </c>
      <c r="W246" s="45"/>
      <c r="X246" s="4"/>
      <c r="Y246" s="45"/>
      <c r="Z246" s="45"/>
      <c r="AA246" s="44"/>
      <c r="AB246" s="44"/>
    </row>
    <row r="247" spans="2:28">
      <c r="B247" s="3">
        <v>4613</v>
      </c>
      <c r="C247" t="s">
        <v>267</v>
      </c>
      <c r="D247" s="208">
        <v>263949</v>
      </c>
      <c r="E247" s="37">
        <f t="shared" si="54"/>
        <v>22074.85155139249</v>
      </c>
      <c r="F247" s="178">
        <f t="shared" si="55"/>
        <v>0.89199756767657745</v>
      </c>
      <c r="G247" s="38">
        <f t="shared" si="59"/>
        <v>1603.6844138077147</v>
      </c>
      <c r="H247" s="38">
        <f t="shared" si="60"/>
        <v>19175.254535898846</v>
      </c>
      <c r="I247" s="38">
        <f t="shared" si="61"/>
        <v>69.314512950313826</v>
      </c>
      <c r="J247" s="39">
        <f t="shared" si="62"/>
        <v>828.79363134690243</v>
      </c>
      <c r="K247" s="38">
        <f t="shared" si="63"/>
        <v>-209.47815413832006</v>
      </c>
      <c r="L247" s="39">
        <f t="shared" si="64"/>
        <v>-2504.7302890318929</v>
      </c>
      <c r="M247" s="35">
        <f t="shared" si="65"/>
        <v>16670.524246866953</v>
      </c>
      <c r="N247" s="35">
        <f t="shared" si="66"/>
        <v>280619.52424686693</v>
      </c>
      <c r="O247" s="35">
        <f t="shared" si="67"/>
        <v>23469.057811061884</v>
      </c>
      <c r="P247" s="36">
        <f t="shared" si="56"/>
        <v>0.94833446260741106</v>
      </c>
      <c r="Q247" s="204">
        <v>4835.6720558503948</v>
      </c>
      <c r="R247" s="199">
        <f t="shared" si="57"/>
        <v>1.3107694197302464E-2</v>
      </c>
      <c r="S247" s="199">
        <f t="shared" si="58"/>
        <v>1.3361881960335945E-2</v>
      </c>
      <c r="T247" s="202">
        <v>11957</v>
      </c>
      <c r="U247" s="218">
        <v>260534</v>
      </c>
      <c r="V247" s="4">
        <v>21783.779264214048</v>
      </c>
      <c r="W247" s="45"/>
      <c r="X247" s="4"/>
      <c r="Y247" s="45"/>
      <c r="Z247" s="45"/>
      <c r="AA247" s="44"/>
      <c r="AB247" s="44"/>
    </row>
    <row r="248" spans="2:28">
      <c r="B248" s="3">
        <v>4614</v>
      </c>
      <c r="C248" t="s">
        <v>268</v>
      </c>
      <c r="D248" s="208">
        <v>440331</v>
      </c>
      <c r="E248" s="37">
        <f t="shared" si="54"/>
        <v>23473.052934591396</v>
      </c>
      <c r="F248" s="178">
        <f t="shared" si="55"/>
        <v>0.94849589700993042</v>
      </c>
      <c r="G248" s="38">
        <f t="shared" si="59"/>
        <v>764.76358388837104</v>
      </c>
      <c r="H248" s="38">
        <f t="shared" si="60"/>
        <v>14346.200070161951</v>
      </c>
      <c r="I248" s="38">
        <f t="shared" si="61"/>
        <v>0</v>
      </c>
      <c r="J248" s="39">
        <f t="shared" si="62"/>
        <v>0</v>
      </c>
      <c r="K248" s="38">
        <f t="shared" si="63"/>
        <v>-278.79266708863389</v>
      </c>
      <c r="L248" s="39">
        <f t="shared" si="64"/>
        <v>-5229.8716419156826</v>
      </c>
      <c r="M248" s="35">
        <f t="shared" si="65"/>
        <v>9116.3284282462682</v>
      </c>
      <c r="N248" s="35">
        <f t="shared" si="66"/>
        <v>449447.32842824626</v>
      </c>
      <c r="O248" s="35">
        <f t="shared" si="67"/>
        <v>23959.023851391135</v>
      </c>
      <c r="P248" s="36">
        <f t="shared" si="56"/>
        <v>0.96813294302755437</v>
      </c>
      <c r="Q248" s="204">
        <v>1159.2386580688335</v>
      </c>
      <c r="R248" s="199">
        <f t="shared" si="57"/>
        <v>1.5891362878163912E-2</v>
      </c>
      <c r="S248" s="199">
        <f t="shared" si="58"/>
        <v>1.2642070177450131E-2</v>
      </c>
      <c r="T248" s="202">
        <v>18759</v>
      </c>
      <c r="U248" s="218">
        <v>433443</v>
      </c>
      <c r="V248" s="4">
        <v>23180.009626183219</v>
      </c>
      <c r="W248" s="45"/>
      <c r="X248" s="4"/>
      <c r="Y248" s="45"/>
      <c r="Z248" s="45"/>
      <c r="AA248" s="44"/>
      <c r="AB248" s="44"/>
    </row>
    <row r="249" spans="2:28">
      <c r="B249" s="3">
        <v>4615</v>
      </c>
      <c r="C249" t="s">
        <v>269</v>
      </c>
      <c r="D249" s="208">
        <v>69615</v>
      </c>
      <c r="E249" s="37">
        <f t="shared" si="54"/>
        <v>21829.727187206023</v>
      </c>
      <c r="F249" s="178">
        <f t="shared" si="55"/>
        <v>0.88209261605669653</v>
      </c>
      <c r="G249" s="38">
        <f t="shared" si="59"/>
        <v>1750.7590323195952</v>
      </c>
      <c r="H249" s="38">
        <f t="shared" si="60"/>
        <v>5583.1705540671892</v>
      </c>
      <c r="I249" s="38">
        <f t="shared" si="61"/>
        <v>155.10804041557748</v>
      </c>
      <c r="J249" s="39">
        <f t="shared" si="62"/>
        <v>494.63954088527657</v>
      </c>
      <c r="K249" s="38">
        <f t="shared" si="63"/>
        <v>-123.68462667305641</v>
      </c>
      <c r="L249" s="39">
        <f t="shared" si="64"/>
        <v>-394.43027446037689</v>
      </c>
      <c r="M249" s="35">
        <f t="shared" si="65"/>
        <v>5188.7402796068127</v>
      </c>
      <c r="N249" s="35">
        <f t="shared" si="66"/>
        <v>74803.740279606805</v>
      </c>
      <c r="O249" s="35">
        <f t="shared" si="67"/>
        <v>23456.801592852556</v>
      </c>
      <c r="P249" s="36">
        <f t="shared" si="56"/>
        <v>0.94783921502641677</v>
      </c>
      <c r="Q249" s="204">
        <v>1463.6817375685187</v>
      </c>
      <c r="R249" s="199">
        <f t="shared" si="57"/>
        <v>-2.4357770521211443E-2</v>
      </c>
      <c r="S249" s="199">
        <f t="shared" si="58"/>
        <v>-2.0686492141234778E-2</v>
      </c>
      <c r="T249" s="202">
        <v>3189</v>
      </c>
      <c r="U249" s="218">
        <v>71353</v>
      </c>
      <c r="V249" s="4">
        <v>22290.846610434241</v>
      </c>
      <c r="W249" s="45"/>
      <c r="X249" s="4"/>
      <c r="Y249" s="45"/>
      <c r="Z249" s="45"/>
      <c r="AA249" s="44"/>
      <c r="AB249" s="44"/>
    </row>
    <row r="250" spans="2:28">
      <c r="B250" s="3">
        <v>4616</v>
      </c>
      <c r="C250" t="s">
        <v>270</v>
      </c>
      <c r="D250" s="208">
        <v>73733</v>
      </c>
      <c r="E250" s="37">
        <f t="shared" si="54"/>
        <v>25699.895433949114</v>
      </c>
      <c r="F250" s="178">
        <f t="shared" si="55"/>
        <v>1.038477842682431</v>
      </c>
      <c r="G250" s="38">
        <f t="shared" si="59"/>
        <v>-571.34191572625934</v>
      </c>
      <c r="H250" s="38">
        <f t="shared" si="60"/>
        <v>-1639.1799562186379</v>
      </c>
      <c r="I250" s="38">
        <f t="shared" si="61"/>
        <v>0</v>
      </c>
      <c r="J250" s="39">
        <f t="shared" si="62"/>
        <v>0</v>
      </c>
      <c r="K250" s="38">
        <f t="shared" si="63"/>
        <v>-278.79266708863389</v>
      </c>
      <c r="L250" s="39">
        <f t="shared" si="64"/>
        <v>-799.85616187729056</v>
      </c>
      <c r="M250" s="35">
        <f t="shared" si="65"/>
        <v>-2439.0361180959285</v>
      </c>
      <c r="N250" s="35">
        <f t="shared" si="66"/>
        <v>71293.96388190407</v>
      </c>
      <c r="O250" s="35">
        <f t="shared" si="67"/>
        <v>24849.760851134219</v>
      </c>
      <c r="P250" s="36">
        <f t="shared" si="56"/>
        <v>1.0041257212965544</v>
      </c>
      <c r="Q250" s="204">
        <v>-507.78202942590246</v>
      </c>
      <c r="R250" s="199">
        <f t="shared" si="57"/>
        <v>-5.3467354745949831E-2</v>
      </c>
      <c r="S250" s="199">
        <f t="shared" si="58"/>
        <v>-6.1055451936902358E-2</v>
      </c>
      <c r="T250" s="202">
        <v>2869</v>
      </c>
      <c r="U250" s="218">
        <v>77898</v>
      </c>
      <c r="V250" s="4">
        <v>27371.047083626141</v>
      </c>
      <c r="W250" s="45"/>
      <c r="X250" s="4"/>
      <c r="Y250" s="45"/>
      <c r="Z250" s="45"/>
      <c r="AA250" s="44"/>
      <c r="AB250" s="44"/>
    </row>
    <row r="251" spans="2:28">
      <c r="B251" s="3">
        <v>4617</v>
      </c>
      <c r="C251" t="s">
        <v>271</v>
      </c>
      <c r="D251" s="208">
        <v>301551</v>
      </c>
      <c r="E251" s="37">
        <f t="shared" si="54"/>
        <v>23070.231810879042</v>
      </c>
      <c r="F251" s="178">
        <f t="shared" si="55"/>
        <v>0.93221875640385921</v>
      </c>
      <c r="G251" s="38">
        <f t="shared" si="59"/>
        <v>1006.4562581157835</v>
      </c>
      <c r="H251" s="38">
        <f t="shared" si="60"/>
        <v>13155.389749831407</v>
      </c>
      <c r="I251" s="38">
        <f t="shared" si="61"/>
        <v>0</v>
      </c>
      <c r="J251" s="39">
        <f t="shared" si="62"/>
        <v>0</v>
      </c>
      <c r="K251" s="38">
        <f t="shared" si="63"/>
        <v>-278.79266708863389</v>
      </c>
      <c r="L251" s="39">
        <f t="shared" si="64"/>
        <v>-3644.0989515155334</v>
      </c>
      <c r="M251" s="35">
        <f t="shared" si="65"/>
        <v>9511.290798315873</v>
      </c>
      <c r="N251" s="35">
        <f t="shared" si="66"/>
        <v>311062.29079831589</v>
      </c>
      <c r="O251" s="35">
        <f t="shared" si="67"/>
        <v>23797.895401906197</v>
      </c>
      <c r="P251" s="36">
        <f t="shared" si="56"/>
        <v>0.96162208678512595</v>
      </c>
      <c r="Q251" s="204">
        <v>5150.5791193357018</v>
      </c>
      <c r="R251" s="199">
        <f t="shared" si="57"/>
        <v>9.1942882558733907E-4</v>
      </c>
      <c r="S251" s="199">
        <f t="shared" si="58"/>
        <v>5.9734172199326849E-3</v>
      </c>
      <c r="T251" s="202">
        <v>13071</v>
      </c>
      <c r="U251" s="218">
        <v>301274</v>
      </c>
      <c r="V251" s="4">
        <v>22933.241988277383</v>
      </c>
      <c r="W251" s="45"/>
      <c r="X251" s="4"/>
      <c r="Y251" s="45"/>
      <c r="Z251" s="45"/>
      <c r="AA251" s="44"/>
      <c r="AB251" s="44"/>
    </row>
    <row r="252" spans="2:28">
      <c r="B252" s="143">
        <v>4618</v>
      </c>
      <c r="C252" s="34" t="s">
        <v>272</v>
      </c>
      <c r="D252" s="208">
        <v>281033</v>
      </c>
      <c r="E252" s="37">
        <f t="shared" si="54"/>
        <v>25437.454742939899</v>
      </c>
      <c r="F252" s="178">
        <f t="shared" si="55"/>
        <v>1.0278731753081305</v>
      </c>
      <c r="G252" s="38">
        <f t="shared" si="59"/>
        <v>-413.87750112073041</v>
      </c>
      <c r="H252" s="38">
        <f t="shared" si="60"/>
        <v>-4572.5186323818298</v>
      </c>
      <c r="I252" s="38">
        <f t="shared" si="61"/>
        <v>0</v>
      </c>
      <c r="J252" s="39">
        <f t="shared" si="62"/>
        <v>0</v>
      </c>
      <c r="K252" s="38">
        <f t="shared" si="63"/>
        <v>-278.79266708863389</v>
      </c>
      <c r="L252" s="39">
        <f t="shared" si="64"/>
        <v>-3080.1013859952272</v>
      </c>
      <c r="M252" s="35">
        <f t="shared" si="65"/>
        <v>-7652.620018377057</v>
      </c>
      <c r="N252" s="35">
        <f t="shared" si="66"/>
        <v>273380.37998162291</v>
      </c>
      <c r="O252" s="35">
        <f t="shared" si="67"/>
        <v>24744.784574730529</v>
      </c>
      <c r="P252" s="36">
        <f t="shared" si="56"/>
        <v>0.99988385434683402</v>
      </c>
      <c r="Q252" s="204">
        <v>1878.6098776237804</v>
      </c>
      <c r="R252" s="199">
        <f t="shared" si="57"/>
        <v>-6.3993183293152098E-3</v>
      </c>
      <c r="S252" s="199">
        <f t="shared" si="58"/>
        <v>-3.1616622340813372E-3</v>
      </c>
      <c r="T252" s="202">
        <v>11048</v>
      </c>
      <c r="U252" s="218">
        <v>282843.00240963855</v>
      </c>
      <c r="V252" s="4">
        <v>25518.134464961979</v>
      </c>
      <c r="W252" s="45"/>
      <c r="X252" s="146"/>
      <c r="Y252" s="45"/>
      <c r="Z252" s="45"/>
      <c r="AA252" s="45"/>
      <c r="AB252" s="44"/>
    </row>
    <row r="253" spans="2:28">
      <c r="B253" s="3">
        <v>4619</v>
      </c>
      <c r="C253" t="s">
        <v>273</v>
      </c>
      <c r="D253" s="208">
        <v>48306</v>
      </c>
      <c r="E253" s="37">
        <f t="shared" si="54"/>
        <v>53317.880794701981</v>
      </c>
      <c r="F253" s="178">
        <f t="shared" si="55"/>
        <v>2.1544615995183807</v>
      </c>
      <c r="G253" s="38">
        <f t="shared" si="59"/>
        <v>-17142.13313217798</v>
      </c>
      <c r="H253" s="38">
        <f t="shared" si="60"/>
        <v>-15530.772617753251</v>
      </c>
      <c r="I253" s="38">
        <f t="shared" si="61"/>
        <v>0</v>
      </c>
      <c r="J253" s="39">
        <f t="shared" si="62"/>
        <v>0</v>
      </c>
      <c r="K253" s="38">
        <f t="shared" si="63"/>
        <v>-278.79266708863389</v>
      </c>
      <c r="L253" s="39">
        <f t="shared" si="64"/>
        <v>-252.58615638230231</v>
      </c>
      <c r="M253" s="35">
        <f t="shared" si="65"/>
        <v>-15783.358774135553</v>
      </c>
      <c r="N253" s="35">
        <f t="shared" si="66"/>
        <v>32522.641225864449</v>
      </c>
      <c r="O253" s="35">
        <f t="shared" si="67"/>
        <v>35896.954995435372</v>
      </c>
      <c r="P253" s="36">
        <f t="shared" si="56"/>
        <v>1.4505192240309344</v>
      </c>
      <c r="Q253" s="204">
        <v>-80.899588239753939</v>
      </c>
      <c r="R253" s="199">
        <f t="shared" si="57"/>
        <v>-1.8928469880986232E-2</v>
      </c>
      <c r="S253" s="199">
        <f t="shared" si="58"/>
        <v>-1.8928469880986325E-2</v>
      </c>
      <c r="T253" s="202">
        <v>906</v>
      </c>
      <c r="U253" s="218">
        <v>49238</v>
      </c>
      <c r="V253" s="4">
        <v>54346.578366445916</v>
      </c>
      <c r="W253" s="45"/>
      <c r="X253" s="4"/>
      <c r="Y253" s="45"/>
      <c r="Z253" s="45"/>
      <c r="AA253" s="44"/>
      <c r="AB253" s="44"/>
    </row>
    <row r="254" spans="2:28">
      <c r="B254" s="3">
        <v>4620</v>
      </c>
      <c r="C254" t="s">
        <v>274</v>
      </c>
      <c r="D254" s="208">
        <v>30262</v>
      </c>
      <c r="E254" s="37">
        <f t="shared" si="54"/>
        <v>28020.370370370369</v>
      </c>
      <c r="F254" s="178">
        <f t="shared" si="55"/>
        <v>1.1322432750036124</v>
      </c>
      <c r="G254" s="38">
        <f t="shared" si="59"/>
        <v>-1963.6268775790122</v>
      </c>
      <c r="H254" s="38">
        <f t="shared" si="60"/>
        <v>-2120.7170277853334</v>
      </c>
      <c r="I254" s="38">
        <f t="shared" si="61"/>
        <v>0</v>
      </c>
      <c r="J254" s="39">
        <f t="shared" si="62"/>
        <v>0</v>
      </c>
      <c r="K254" s="38">
        <f t="shared" si="63"/>
        <v>-278.79266708863389</v>
      </c>
      <c r="L254" s="39">
        <f t="shared" si="64"/>
        <v>-301.09608045572463</v>
      </c>
      <c r="M254" s="35">
        <f t="shared" si="65"/>
        <v>-2421.8131082410582</v>
      </c>
      <c r="N254" s="35">
        <f t="shared" si="66"/>
        <v>27840.186891758942</v>
      </c>
      <c r="O254" s="35">
        <f t="shared" si="67"/>
        <v>25777.950825702723</v>
      </c>
      <c r="P254" s="36">
        <f t="shared" si="56"/>
        <v>1.0416318942250271</v>
      </c>
      <c r="Q254" s="204">
        <v>655.53029216452796</v>
      </c>
      <c r="R254" s="199">
        <f t="shared" si="57"/>
        <v>9.3726026483439504E-3</v>
      </c>
      <c r="S254" s="199">
        <f t="shared" si="58"/>
        <v>2.152245805059242E-2</v>
      </c>
      <c r="T254" s="202">
        <v>1080</v>
      </c>
      <c r="U254" s="218">
        <v>29981</v>
      </c>
      <c r="V254" s="4">
        <v>27430.009149130834</v>
      </c>
      <c r="W254" s="45"/>
      <c r="X254" s="4"/>
      <c r="Y254" s="45"/>
      <c r="Z254" s="45"/>
      <c r="AA254" s="44"/>
      <c r="AB254" s="44"/>
    </row>
    <row r="255" spans="2:28">
      <c r="B255" s="143">
        <v>4621</v>
      </c>
      <c r="C255" s="34" t="s">
        <v>275</v>
      </c>
      <c r="D255" s="208">
        <v>353207</v>
      </c>
      <c r="E255" s="37">
        <f t="shared" si="54"/>
        <v>22440.088945362135</v>
      </c>
      <c r="F255" s="178">
        <f t="shared" si="55"/>
        <v>0.90675603009644834</v>
      </c>
      <c r="G255" s="38">
        <f t="shared" si="59"/>
        <v>1384.5419774259281</v>
      </c>
      <c r="H255" s="38">
        <f t="shared" si="60"/>
        <v>21792.690724684107</v>
      </c>
      <c r="I255" s="38">
        <f t="shared" si="61"/>
        <v>0</v>
      </c>
      <c r="J255" s="39">
        <f t="shared" si="62"/>
        <v>0</v>
      </c>
      <c r="K255" s="38">
        <f t="shared" si="63"/>
        <v>-278.79266708863389</v>
      </c>
      <c r="L255" s="39">
        <f t="shared" si="64"/>
        <v>-4388.1965799750978</v>
      </c>
      <c r="M255" s="35">
        <f t="shared" si="65"/>
        <v>17404.49414470901</v>
      </c>
      <c r="N255" s="35">
        <f t="shared" si="66"/>
        <v>370611.49414470902</v>
      </c>
      <c r="O255" s="35">
        <f t="shared" si="67"/>
        <v>23545.838255699429</v>
      </c>
      <c r="P255" s="36">
        <f t="shared" si="56"/>
        <v>0.95143699626216149</v>
      </c>
      <c r="Q255" s="204">
        <v>5265.2914802496889</v>
      </c>
      <c r="R255" s="199">
        <f t="shared" si="57"/>
        <v>-4.705849073625085E-3</v>
      </c>
      <c r="S255" s="199">
        <f t="shared" si="58"/>
        <v>-1.2862961238142323E-2</v>
      </c>
      <c r="T255" s="202">
        <v>15740</v>
      </c>
      <c r="U255" s="218">
        <v>354876.99759036145</v>
      </c>
      <c r="V255" s="4">
        <v>22732.496162344592</v>
      </c>
      <c r="W255" s="45"/>
      <c r="X255" s="146"/>
      <c r="Y255" s="45"/>
      <c r="Z255" s="45"/>
      <c r="AA255" s="45"/>
      <c r="AB255" s="44"/>
    </row>
    <row r="256" spans="2:28">
      <c r="B256" s="3">
        <v>4622</v>
      </c>
      <c r="C256" t="s">
        <v>276</v>
      </c>
      <c r="D256" s="208">
        <v>187970</v>
      </c>
      <c r="E256" s="37">
        <f t="shared" si="54"/>
        <v>22226.557881045286</v>
      </c>
      <c r="F256" s="178">
        <f t="shared" si="55"/>
        <v>0.8981276961957384</v>
      </c>
      <c r="G256" s="38">
        <f t="shared" si="59"/>
        <v>1512.6606160160372</v>
      </c>
      <c r="H256" s="38">
        <f t="shared" si="60"/>
        <v>12792.570829647626</v>
      </c>
      <c r="I256" s="38">
        <f t="shared" si="61"/>
        <v>16.217297571835296</v>
      </c>
      <c r="J256" s="39">
        <f t="shared" si="62"/>
        <v>137.14968556501111</v>
      </c>
      <c r="K256" s="38">
        <f t="shared" si="63"/>
        <v>-262.57536951679862</v>
      </c>
      <c r="L256" s="39">
        <f t="shared" si="64"/>
        <v>-2220.5999000035658</v>
      </c>
      <c r="M256" s="35">
        <f t="shared" si="65"/>
        <v>10571.97092964406</v>
      </c>
      <c r="N256" s="35">
        <f t="shared" si="66"/>
        <v>198541.97092964407</v>
      </c>
      <c r="O256" s="35">
        <f t="shared" si="67"/>
        <v>23476.643127544528</v>
      </c>
      <c r="P256" s="36">
        <f t="shared" si="56"/>
        <v>0.94864096903336925</v>
      </c>
      <c r="Q256" s="204">
        <v>3061.0743900422467</v>
      </c>
      <c r="R256" s="36">
        <f t="shared" si="57"/>
        <v>3.2397004744800202E-3</v>
      </c>
      <c r="S256" s="36">
        <f t="shared" si="58"/>
        <v>1.3416473578202039E-3</v>
      </c>
      <c r="T256" s="202">
        <v>8457</v>
      </c>
      <c r="U256" s="218">
        <v>187363</v>
      </c>
      <c r="V256" s="4">
        <v>22196.777632981873</v>
      </c>
      <c r="Y256" s="44"/>
      <c r="Z256" s="44"/>
      <c r="AA256" s="44"/>
      <c r="AB256" s="44"/>
    </row>
    <row r="257" spans="2:28">
      <c r="B257" s="3">
        <v>4623</v>
      </c>
      <c r="C257" t="s">
        <v>277</v>
      </c>
      <c r="D257" s="208">
        <v>54623</v>
      </c>
      <c r="E257" s="37">
        <f t="shared" si="54"/>
        <v>21981.086519114688</v>
      </c>
      <c r="F257" s="178">
        <f t="shared" si="55"/>
        <v>0.88820872313870158</v>
      </c>
      <c r="G257" s="38">
        <f t="shared" si="59"/>
        <v>1659.9434331743962</v>
      </c>
      <c r="H257" s="38">
        <f t="shared" si="60"/>
        <v>4124.9594314383748</v>
      </c>
      <c r="I257" s="38">
        <f t="shared" si="61"/>
        <v>102.13227424754477</v>
      </c>
      <c r="J257" s="39">
        <f t="shared" si="62"/>
        <v>253.79870150514876</v>
      </c>
      <c r="K257" s="38">
        <f t="shared" si="63"/>
        <v>-176.66039284108911</v>
      </c>
      <c r="L257" s="39">
        <f t="shared" si="64"/>
        <v>-439.00107621010642</v>
      </c>
      <c r="M257" s="35">
        <f t="shared" si="65"/>
        <v>3685.9583552282684</v>
      </c>
      <c r="N257" s="35">
        <f t="shared" si="66"/>
        <v>58308.958355228271</v>
      </c>
      <c r="O257" s="35">
        <f t="shared" si="67"/>
        <v>23464.369559447994</v>
      </c>
      <c r="P257" s="36">
        <f t="shared" si="56"/>
        <v>0.94814502038051718</v>
      </c>
      <c r="Q257" s="204">
        <v>1797.4059015318626</v>
      </c>
      <c r="R257" s="36">
        <f t="shared" si="57"/>
        <v>5.8928604312837229E-3</v>
      </c>
      <c r="S257" s="36">
        <f t="shared" si="58"/>
        <v>-2.2028567552859072E-3</v>
      </c>
      <c r="T257" s="202">
        <v>2485</v>
      </c>
      <c r="U257" s="218">
        <v>54303</v>
      </c>
      <c r="V257" s="4">
        <v>22029.614604462473</v>
      </c>
      <c r="Y257" s="44"/>
      <c r="Z257" s="44"/>
      <c r="AA257" s="44"/>
      <c r="AB257" s="44"/>
    </row>
    <row r="258" spans="2:28">
      <c r="B258" s="3">
        <v>4624</v>
      </c>
      <c r="C258" t="s">
        <v>278</v>
      </c>
      <c r="D258" s="208">
        <v>560109</v>
      </c>
      <c r="E258" s="37">
        <f t="shared" si="54"/>
        <v>22487.112574273324</v>
      </c>
      <c r="F258" s="178">
        <f t="shared" si="55"/>
        <v>0.90865615443089542</v>
      </c>
      <c r="G258" s="38">
        <f t="shared" si="59"/>
        <v>1356.3278000792145</v>
      </c>
      <c r="H258" s="38">
        <f t="shared" si="60"/>
        <v>33783.412844373081</v>
      </c>
      <c r="I258" s="38">
        <f t="shared" si="61"/>
        <v>0</v>
      </c>
      <c r="J258" s="39">
        <f t="shared" si="62"/>
        <v>0</v>
      </c>
      <c r="K258" s="38">
        <f t="shared" si="63"/>
        <v>-278.79266708863389</v>
      </c>
      <c r="L258" s="39">
        <f t="shared" si="64"/>
        <v>-6944.1677518436927</v>
      </c>
      <c r="M258" s="35">
        <f t="shared" si="65"/>
        <v>26839.245092529389</v>
      </c>
      <c r="N258" s="35">
        <f t="shared" si="66"/>
        <v>586948.24509252934</v>
      </c>
      <c r="O258" s="35">
        <f t="shared" si="67"/>
        <v>23564.647707263906</v>
      </c>
      <c r="P258" s="36">
        <f t="shared" si="56"/>
        <v>0.95219704599594035</v>
      </c>
      <c r="Q258" s="204">
        <v>6743.9486270685884</v>
      </c>
      <c r="R258" s="36">
        <f t="shared" si="57"/>
        <v>-2.3564741589364338E-3</v>
      </c>
      <c r="S258" s="36">
        <f t="shared" si="58"/>
        <v>-1.2089386346963632E-2</v>
      </c>
      <c r="T258" s="202">
        <v>24908</v>
      </c>
      <c r="U258" s="218">
        <v>561432</v>
      </c>
      <c r="V258" s="4">
        <v>22762.294749645247</v>
      </c>
      <c r="Y258" s="44"/>
      <c r="Z258" s="45"/>
      <c r="AA258" s="45"/>
      <c r="AB258" s="44"/>
    </row>
    <row r="259" spans="2:28">
      <c r="B259" s="3">
        <v>4625</v>
      </c>
      <c r="C259" t="s">
        <v>279</v>
      </c>
      <c r="D259" s="208">
        <v>203863</v>
      </c>
      <c r="E259" s="37">
        <f t="shared" si="54"/>
        <v>38934.873949579829</v>
      </c>
      <c r="F259" s="178">
        <f t="shared" si="55"/>
        <v>1.573275035619824</v>
      </c>
      <c r="G259" s="38">
        <f t="shared" si="59"/>
        <v>-8512.3290251046874</v>
      </c>
      <c r="H259" s="38">
        <f t="shared" si="60"/>
        <v>-44570.554775448145</v>
      </c>
      <c r="I259" s="38">
        <f t="shared" si="61"/>
        <v>0</v>
      </c>
      <c r="J259" s="39">
        <f t="shared" si="62"/>
        <v>0</v>
      </c>
      <c r="K259" s="38">
        <f t="shared" si="63"/>
        <v>-278.79266708863389</v>
      </c>
      <c r="L259" s="39">
        <f t="shared" si="64"/>
        <v>-1459.7584048760871</v>
      </c>
      <c r="M259" s="35">
        <f t="shared" si="65"/>
        <v>-46030.313180324229</v>
      </c>
      <c r="N259" s="35">
        <f t="shared" si="66"/>
        <v>157832.68681967579</v>
      </c>
      <c r="O259" s="35">
        <f t="shared" si="67"/>
        <v>30143.752257386514</v>
      </c>
      <c r="P259" s="36">
        <f t="shared" si="56"/>
        <v>1.2180445984715118</v>
      </c>
      <c r="Q259" s="204">
        <v>-9351.3031390986216</v>
      </c>
      <c r="R259" s="36">
        <f t="shared" si="57"/>
        <v>4.2489542530451944E-2</v>
      </c>
      <c r="S259" s="36">
        <f t="shared" si="58"/>
        <v>3.7711133626568978E-2</v>
      </c>
      <c r="T259" s="202">
        <v>5236</v>
      </c>
      <c r="U259" s="218">
        <v>195554</v>
      </c>
      <c r="V259" s="4">
        <v>37519.953952417498</v>
      </c>
      <c r="Y259" s="44"/>
      <c r="Z259" s="44"/>
      <c r="AA259" s="44"/>
      <c r="AB259" s="44"/>
    </row>
    <row r="260" spans="2:28">
      <c r="B260" s="3">
        <v>4626</v>
      </c>
      <c r="C260" t="s">
        <v>280</v>
      </c>
      <c r="D260" s="208">
        <v>856722</v>
      </c>
      <c r="E260" s="37">
        <f t="shared" si="54"/>
        <v>22359.379893517067</v>
      </c>
      <c r="F260" s="178">
        <f t="shared" si="55"/>
        <v>0.9034947498215764</v>
      </c>
      <c r="G260" s="38">
        <f t="shared" si="59"/>
        <v>1432.9674085329686</v>
      </c>
      <c r="H260" s="38">
        <f t="shared" si="60"/>
        <v>54905.579225349225</v>
      </c>
      <c r="I260" s="38">
        <f t="shared" si="61"/>
        <v>0</v>
      </c>
      <c r="J260" s="39">
        <f t="shared" si="62"/>
        <v>0</v>
      </c>
      <c r="K260" s="38">
        <f t="shared" si="63"/>
        <v>-278.79266708863389</v>
      </c>
      <c r="L260" s="39">
        <f t="shared" si="64"/>
        <v>-10682.219832168097</v>
      </c>
      <c r="M260" s="35">
        <f t="shared" si="65"/>
        <v>44223.359393181127</v>
      </c>
      <c r="N260" s="35">
        <f t="shared" si="66"/>
        <v>900945.35939318116</v>
      </c>
      <c r="O260" s="35">
        <f t="shared" si="67"/>
        <v>23513.554634961405</v>
      </c>
      <c r="P260" s="36">
        <f t="shared" si="56"/>
        <v>0.95013248415221285</v>
      </c>
      <c r="Q260" s="204">
        <v>10552.524698681482</v>
      </c>
      <c r="R260" s="36">
        <f t="shared" si="57"/>
        <v>3.2084985397818691E-3</v>
      </c>
      <c r="S260" s="36">
        <f t="shared" si="58"/>
        <v>-2.0018180697133825E-3</v>
      </c>
      <c r="T260" s="202">
        <v>38316</v>
      </c>
      <c r="U260" s="218">
        <v>853982</v>
      </c>
      <c r="V260" s="4">
        <v>22404.229084135688</v>
      </c>
      <c r="Y260" s="44"/>
      <c r="Z260" s="45"/>
      <c r="AA260" s="45"/>
      <c r="AB260" s="44"/>
    </row>
    <row r="261" spans="2:28">
      <c r="B261" s="3">
        <v>4627</v>
      </c>
      <c r="C261" t="s">
        <v>281</v>
      </c>
      <c r="D261" s="208">
        <v>604584</v>
      </c>
      <c r="E261" s="37">
        <f t="shared" si="54"/>
        <v>20457.618515886712</v>
      </c>
      <c r="F261" s="178">
        <f t="shared" si="55"/>
        <v>0.82664863743897576</v>
      </c>
      <c r="G261" s="38">
        <f t="shared" si="59"/>
        <v>2574.0242351111815</v>
      </c>
      <c r="H261" s="38">
        <f t="shared" si="60"/>
        <v>76070.13822024074</v>
      </c>
      <c r="I261" s="38">
        <f t="shared" si="61"/>
        <v>635.34607537733621</v>
      </c>
      <c r="J261" s="39">
        <f t="shared" si="62"/>
        <v>18776.382565626416</v>
      </c>
      <c r="K261" s="38">
        <f t="shared" si="63"/>
        <v>356.55340828870231</v>
      </c>
      <c r="L261" s="39">
        <f t="shared" si="64"/>
        <v>10537.22287515602</v>
      </c>
      <c r="M261" s="35">
        <f t="shared" si="65"/>
        <v>86607.361095396758</v>
      </c>
      <c r="N261" s="35">
        <f t="shared" si="66"/>
        <v>691191.3610953968</v>
      </c>
      <c r="O261" s="35">
        <f t="shared" si="67"/>
        <v>23388.196159286596</v>
      </c>
      <c r="P261" s="36">
        <f t="shared" si="56"/>
        <v>0.9450670160955309</v>
      </c>
      <c r="Q261" s="204">
        <v>20965.569893497261</v>
      </c>
      <c r="R261" s="36">
        <f t="shared" si="57"/>
        <v>-1.2301630088512924E-2</v>
      </c>
      <c r="S261" s="36">
        <f t="shared" si="58"/>
        <v>-2.1592739175082587E-2</v>
      </c>
      <c r="T261" s="202">
        <v>29553</v>
      </c>
      <c r="U261" s="218">
        <v>612114</v>
      </c>
      <c r="V261" s="4">
        <v>20909.103330486763</v>
      </c>
      <c r="Y261" s="44"/>
      <c r="Z261" s="44"/>
      <c r="AA261" s="44"/>
      <c r="AB261" s="44"/>
    </row>
    <row r="262" spans="2:28">
      <c r="B262" s="3">
        <v>4628</v>
      </c>
      <c r="C262" t="s">
        <v>282</v>
      </c>
      <c r="D262" s="208">
        <v>88984</v>
      </c>
      <c r="E262" s="37">
        <f t="shared" si="54"/>
        <v>22374.654262006537</v>
      </c>
      <c r="F262" s="178">
        <f t="shared" si="55"/>
        <v>0.90411195440429737</v>
      </c>
      <c r="G262" s="38">
        <f t="shared" si="59"/>
        <v>1423.8027874392865</v>
      </c>
      <c r="H262" s="38">
        <f t="shared" si="60"/>
        <v>5662.463685646042</v>
      </c>
      <c r="I262" s="38">
        <f t="shared" si="61"/>
        <v>0</v>
      </c>
      <c r="J262" s="39">
        <f t="shared" si="62"/>
        <v>0</v>
      </c>
      <c r="K262" s="38">
        <f t="shared" si="63"/>
        <v>-278.79266708863389</v>
      </c>
      <c r="L262" s="39">
        <f t="shared" si="64"/>
        <v>-1108.7584370114971</v>
      </c>
      <c r="M262" s="35">
        <f t="shared" si="65"/>
        <v>4553.7052486345447</v>
      </c>
      <c r="N262" s="35">
        <f t="shared" si="66"/>
        <v>93537.705248634549</v>
      </c>
      <c r="O262" s="35">
        <f t="shared" si="67"/>
        <v>23519.66438235719</v>
      </c>
      <c r="P262" s="36">
        <f t="shared" si="56"/>
        <v>0.95037936598530104</v>
      </c>
      <c r="Q262" s="204">
        <v>3610.799048091038</v>
      </c>
      <c r="R262" s="36">
        <f t="shared" si="57"/>
        <v>-1.0640308646779555E-2</v>
      </c>
      <c r="S262" s="36">
        <f t="shared" si="58"/>
        <v>6.276075313999748E-3</v>
      </c>
      <c r="T262" s="202">
        <v>3977</v>
      </c>
      <c r="U262" s="218">
        <v>89941</v>
      </c>
      <c r="V262" s="4">
        <v>22235.105067985165</v>
      </c>
      <c r="Y262" s="44"/>
      <c r="Z262" s="44"/>
      <c r="AA262" s="44"/>
      <c r="AB262" s="44"/>
    </row>
    <row r="263" spans="2:28">
      <c r="B263" s="3">
        <v>4629</v>
      </c>
      <c r="C263" t="s">
        <v>283</v>
      </c>
      <c r="D263" s="208">
        <v>25381</v>
      </c>
      <c r="E263" s="37">
        <f t="shared" si="54"/>
        <v>65414.948453608245</v>
      </c>
      <c r="F263" s="178">
        <f t="shared" si="55"/>
        <v>2.6432782469437042</v>
      </c>
      <c r="G263" s="38">
        <f t="shared" si="59"/>
        <v>-24400.373727521739</v>
      </c>
      <c r="H263" s="38">
        <f t="shared" si="60"/>
        <v>-9467.3450062784341</v>
      </c>
      <c r="I263" s="38">
        <f t="shared" si="61"/>
        <v>0</v>
      </c>
      <c r="J263" s="39">
        <f t="shared" si="62"/>
        <v>0</v>
      </c>
      <c r="K263" s="38">
        <f t="shared" si="63"/>
        <v>-278.79266708863389</v>
      </c>
      <c r="L263" s="39">
        <f t="shared" si="64"/>
        <v>-108.17155483038995</v>
      </c>
      <c r="M263" s="35">
        <f t="shared" si="65"/>
        <v>-9575.5165611088232</v>
      </c>
      <c r="N263" s="35">
        <f t="shared" si="66"/>
        <v>15805.483438891177</v>
      </c>
      <c r="O263" s="35">
        <f t="shared" si="67"/>
        <v>40735.78205899788</v>
      </c>
      <c r="P263" s="36">
        <f t="shared" si="56"/>
        <v>1.6460458830010636</v>
      </c>
      <c r="Q263" s="204">
        <v>-215.23911725940889</v>
      </c>
      <c r="R263" s="36">
        <f t="shared" si="57"/>
        <v>6.6249369853806084E-2</v>
      </c>
      <c r="S263" s="36">
        <f t="shared" si="58"/>
        <v>4.4264846764036879E-2</v>
      </c>
      <c r="T263" s="202">
        <v>388</v>
      </c>
      <c r="U263" s="218">
        <v>23804</v>
      </c>
      <c r="V263" s="4">
        <v>62642.105263157893</v>
      </c>
      <c r="Y263" s="44"/>
      <c r="Z263" s="44"/>
      <c r="AA263" s="44"/>
      <c r="AB263" s="44"/>
    </row>
    <row r="264" spans="2:28">
      <c r="B264" s="3">
        <v>4630</v>
      </c>
      <c r="C264" t="s">
        <v>284</v>
      </c>
      <c r="D264" s="208">
        <v>160149</v>
      </c>
      <c r="E264" s="37">
        <f t="shared" ref="E264:E327" si="68">D264/T264*1000</f>
        <v>19776.36453445295</v>
      </c>
      <c r="F264" s="178">
        <f t="shared" ref="F264:F327" si="69">E264/E$363</f>
        <v>0.79912062018394836</v>
      </c>
      <c r="G264" s="38">
        <f t="shared" si="59"/>
        <v>2982.7766239714388</v>
      </c>
      <c r="H264" s="38">
        <f t="shared" si="60"/>
        <v>24154.52510092071</v>
      </c>
      <c r="I264" s="38">
        <f t="shared" si="61"/>
        <v>873.78496887915276</v>
      </c>
      <c r="J264" s="39">
        <f t="shared" si="62"/>
        <v>7075.9106779833792</v>
      </c>
      <c r="K264" s="38">
        <f t="shared" si="63"/>
        <v>594.99230179051892</v>
      </c>
      <c r="L264" s="39">
        <f t="shared" si="64"/>
        <v>4818.2476598996218</v>
      </c>
      <c r="M264" s="35">
        <f t="shared" si="65"/>
        <v>28972.772760820331</v>
      </c>
      <c r="N264" s="35">
        <f t="shared" si="66"/>
        <v>189121.77276082034</v>
      </c>
      <c r="O264" s="35">
        <f t="shared" si="67"/>
        <v>23354.133460214911</v>
      </c>
      <c r="P264" s="36">
        <f t="shared" ref="P264:P327" si="70">O264/O$363</f>
        <v>0.94369061523277964</v>
      </c>
      <c r="Q264" s="204">
        <v>7762.389906186876</v>
      </c>
      <c r="R264" s="36">
        <f t="shared" ref="R264:R327" si="71">(D264-U264)/U264</f>
        <v>-2.7088626513226723E-3</v>
      </c>
      <c r="S264" s="36">
        <f t="shared" ref="S264:S327" si="72">(E264-V264)/V264</f>
        <v>4.9830467512824987E-7</v>
      </c>
      <c r="T264" s="202">
        <v>8098</v>
      </c>
      <c r="U264" s="218">
        <v>160584</v>
      </c>
      <c r="V264" s="4">
        <v>19776.354679802957</v>
      </c>
      <c r="Y264" s="44"/>
      <c r="Z264" s="44"/>
      <c r="AA264" s="44"/>
      <c r="AB264" s="44"/>
    </row>
    <row r="265" spans="2:28">
      <c r="B265" s="3">
        <v>4631</v>
      </c>
      <c r="C265" t="s">
        <v>285</v>
      </c>
      <c r="D265" s="208">
        <v>617685</v>
      </c>
      <c r="E265" s="37">
        <f t="shared" si="68"/>
        <v>21136.223651793047</v>
      </c>
      <c r="F265" s="178">
        <f t="shared" si="69"/>
        <v>0.85406962050796953</v>
      </c>
      <c r="G265" s="38">
        <f t="shared" si="59"/>
        <v>2166.8611535673808</v>
      </c>
      <c r="H265" s="38">
        <f t="shared" si="60"/>
        <v>63324.350351853136</v>
      </c>
      <c r="I265" s="38">
        <f t="shared" si="61"/>
        <v>397.83427781011903</v>
      </c>
      <c r="J265" s="39">
        <f t="shared" si="62"/>
        <v>11626.30893472292</v>
      </c>
      <c r="K265" s="38">
        <f t="shared" si="63"/>
        <v>119.04161072148514</v>
      </c>
      <c r="L265" s="39">
        <f t="shared" si="64"/>
        <v>3478.8720317246816</v>
      </c>
      <c r="M265" s="35">
        <f t="shared" si="65"/>
        <v>66803.222383577813</v>
      </c>
      <c r="N265" s="35">
        <f t="shared" si="66"/>
        <v>684488.22238357784</v>
      </c>
      <c r="O265" s="35">
        <f t="shared" si="67"/>
        <v>23422.126416081912</v>
      </c>
      <c r="P265" s="36">
        <f t="shared" si="70"/>
        <v>0.94643806524898055</v>
      </c>
      <c r="Q265" s="204">
        <v>17633.091407558102</v>
      </c>
      <c r="R265" s="36">
        <f t="shared" si="71"/>
        <v>-8.9528531202618476E-3</v>
      </c>
      <c r="S265" s="36">
        <f t="shared" si="72"/>
        <v>-1.3497074229004091E-2</v>
      </c>
      <c r="T265" s="202">
        <v>29224</v>
      </c>
      <c r="U265" s="218">
        <v>623265</v>
      </c>
      <c r="V265" s="4">
        <v>21425.403918872464</v>
      </c>
      <c r="Y265" s="44"/>
      <c r="Z265" s="45"/>
      <c r="AA265" s="45"/>
      <c r="AB265" s="44"/>
    </row>
    <row r="266" spans="2:28">
      <c r="B266" s="3">
        <v>4632</v>
      </c>
      <c r="C266" t="s">
        <v>286</v>
      </c>
      <c r="D266" s="208">
        <v>75608</v>
      </c>
      <c r="E266" s="37">
        <f t="shared" si="68"/>
        <v>26344.250871080138</v>
      </c>
      <c r="F266" s="178">
        <f t="shared" si="69"/>
        <v>1.0645148686303494</v>
      </c>
      <c r="G266" s="38">
        <f t="shared" si="59"/>
        <v>-957.95517800487357</v>
      </c>
      <c r="H266" s="38">
        <f t="shared" si="60"/>
        <v>-2749.3313608739868</v>
      </c>
      <c r="I266" s="38">
        <f t="shared" si="61"/>
        <v>0</v>
      </c>
      <c r="J266" s="39">
        <f t="shared" si="62"/>
        <v>0</v>
      </c>
      <c r="K266" s="38">
        <f t="shared" si="63"/>
        <v>-278.79266708863389</v>
      </c>
      <c r="L266" s="39">
        <f t="shared" si="64"/>
        <v>-800.1349545443793</v>
      </c>
      <c r="M266" s="35">
        <f t="shared" si="65"/>
        <v>-3549.4663154183663</v>
      </c>
      <c r="N266" s="35">
        <f t="shared" si="66"/>
        <v>72058.533684581635</v>
      </c>
      <c r="O266" s="35">
        <f t="shared" si="67"/>
        <v>25107.503025986633</v>
      </c>
      <c r="P266" s="36">
        <f t="shared" si="70"/>
        <v>1.0145405316757219</v>
      </c>
      <c r="Q266" s="204">
        <v>-785.99450137759868</v>
      </c>
      <c r="R266" s="36">
        <f t="shared" si="71"/>
        <v>2.7617701424377514E-2</v>
      </c>
      <c r="S266" s="36">
        <f t="shared" si="72"/>
        <v>3.3704635544312779E-2</v>
      </c>
      <c r="T266" s="202">
        <v>2870</v>
      </c>
      <c r="U266" s="218">
        <v>73576</v>
      </c>
      <c r="V266" s="4">
        <v>25485.278836162106</v>
      </c>
      <c r="Y266" s="44"/>
      <c r="Z266" s="44"/>
      <c r="AA266" s="44"/>
      <c r="AB266" s="44"/>
    </row>
    <row r="267" spans="2:28">
      <c r="B267" s="3">
        <v>4633</v>
      </c>
      <c r="C267" t="s">
        <v>287</v>
      </c>
      <c r="D267" s="208">
        <v>12003</v>
      </c>
      <c r="E267" s="37">
        <f t="shared" si="68"/>
        <v>21903.284671532849</v>
      </c>
      <c r="F267" s="178">
        <f t="shared" si="69"/>
        <v>0.88506491677415244</v>
      </c>
      <c r="G267" s="38">
        <f t="shared" si="59"/>
        <v>1706.6245417234998</v>
      </c>
      <c r="H267" s="38">
        <f t="shared" si="60"/>
        <v>935.23024886447786</v>
      </c>
      <c r="I267" s="38">
        <f t="shared" si="61"/>
        <v>129.3629209011884</v>
      </c>
      <c r="J267" s="39">
        <f t="shared" si="62"/>
        <v>70.890880653851241</v>
      </c>
      <c r="K267" s="38">
        <f t="shared" si="63"/>
        <v>-149.42974618744549</v>
      </c>
      <c r="L267" s="39">
        <f t="shared" si="64"/>
        <v>-81.887500910720135</v>
      </c>
      <c r="M267" s="35">
        <f t="shared" si="65"/>
        <v>853.34274795375768</v>
      </c>
      <c r="N267" s="35">
        <f t="shared" si="66"/>
        <v>12856.342747953757</v>
      </c>
      <c r="O267" s="35">
        <f t="shared" si="67"/>
        <v>23460.479467068901</v>
      </c>
      <c r="P267" s="36">
        <f t="shared" si="70"/>
        <v>0.9479878300622897</v>
      </c>
      <c r="Q267" s="204">
        <v>366.85625112251796</v>
      </c>
      <c r="R267" s="36">
        <f t="shared" si="71"/>
        <v>2.7126476125278111E-2</v>
      </c>
      <c r="S267" s="36">
        <f t="shared" si="72"/>
        <v>5.3366933544537185E-2</v>
      </c>
      <c r="T267" s="202">
        <v>548</v>
      </c>
      <c r="U267" s="218">
        <v>11686</v>
      </c>
      <c r="V267" s="4">
        <v>20793.594306049821</v>
      </c>
      <c r="Y267" s="44"/>
      <c r="Z267" s="44"/>
    </row>
    <row r="268" spans="2:28">
      <c r="B268" s="3">
        <v>4634</v>
      </c>
      <c r="C268" t="s">
        <v>288</v>
      </c>
      <c r="D268" s="208">
        <v>47400</v>
      </c>
      <c r="E268" s="37">
        <f t="shared" si="68"/>
        <v>28030.751034890596</v>
      </c>
      <c r="F268" s="178">
        <f t="shared" si="69"/>
        <v>1.1326627354689005</v>
      </c>
      <c r="G268" s="38">
        <f t="shared" si="59"/>
        <v>-1969.8552762911486</v>
      </c>
      <c r="H268" s="38">
        <f t="shared" si="60"/>
        <v>-3331.0252722083319</v>
      </c>
      <c r="I268" s="38">
        <f t="shared" si="61"/>
        <v>0</v>
      </c>
      <c r="J268" s="39">
        <f t="shared" si="62"/>
        <v>0</v>
      </c>
      <c r="K268" s="38">
        <f t="shared" si="63"/>
        <v>-278.79266708863389</v>
      </c>
      <c r="L268" s="39">
        <f t="shared" si="64"/>
        <v>-471.43840004687991</v>
      </c>
      <c r="M268" s="35">
        <f t="shared" si="65"/>
        <v>-3802.4636722552118</v>
      </c>
      <c r="N268" s="35">
        <f t="shared" si="66"/>
        <v>43597.53632774479</v>
      </c>
      <c r="O268" s="35">
        <f t="shared" si="67"/>
        <v>25782.103091510817</v>
      </c>
      <c r="P268" s="36">
        <f t="shared" si="70"/>
        <v>1.0417996784111423</v>
      </c>
      <c r="Q268" s="204">
        <v>892.5099296761241</v>
      </c>
      <c r="R268" s="36">
        <f t="shared" si="71"/>
        <v>6.5190155649459576E-3</v>
      </c>
      <c r="S268" s="36">
        <f t="shared" si="72"/>
        <v>1.8423439167133362E-2</v>
      </c>
      <c r="T268" s="202">
        <v>1691</v>
      </c>
      <c r="U268" s="218">
        <v>47093</v>
      </c>
      <c r="V268" s="4">
        <v>27523.670368205727</v>
      </c>
      <c r="Y268" s="44"/>
      <c r="Z268" s="44"/>
    </row>
    <row r="269" spans="2:28">
      <c r="B269" s="3">
        <v>4635</v>
      </c>
      <c r="C269" t="s">
        <v>289</v>
      </c>
      <c r="D269" s="208">
        <v>60417</v>
      </c>
      <c r="E269" s="37">
        <f t="shared" si="68"/>
        <v>26302.568567696999</v>
      </c>
      <c r="F269" s="178">
        <f t="shared" si="69"/>
        <v>1.0628305758437657</v>
      </c>
      <c r="G269" s="38">
        <f t="shared" si="59"/>
        <v>-932.94579597499023</v>
      </c>
      <c r="H269" s="38">
        <f t="shared" si="60"/>
        <v>-2142.9764933545525</v>
      </c>
      <c r="I269" s="38">
        <f t="shared" si="61"/>
        <v>0</v>
      </c>
      <c r="J269" s="39">
        <f t="shared" si="62"/>
        <v>0</v>
      </c>
      <c r="K269" s="38">
        <f t="shared" si="63"/>
        <v>-278.79266708863389</v>
      </c>
      <c r="L269" s="39">
        <f t="shared" si="64"/>
        <v>-640.38675630259195</v>
      </c>
      <c r="M269" s="35">
        <f t="shared" si="65"/>
        <v>-2783.3632496571445</v>
      </c>
      <c r="N269" s="35">
        <f t="shared" si="66"/>
        <v>57633.636750342856</v>
      </c>
      <c r="O269" s="35">
        <f t="shared" si="67"/>
        <v>25090.830104633373</v>
      </c>
      <c r="P269" s="36">
        <f t="shared" si="70"/>
        <v>1.0138668145610883</v>
      </c>
      <c r="Q269" s="204">
        <v>-1097.4480730537839</v>
      </c>
      <c r="R269" s="36">
        <f t="shared" si="71"/>
        <v>4.4951399218236536E-2</v>
      </c>
      <c r="S269" s="36">
        <f t="shared" si="72"/>
        <v>5.6324400951129956E-2</v>
      </c>
      <c r="T269" s="202">
        <v>2297</v>
      </c>
      <c r="U269" s="218">
        <v>57818</v>
      </c>
      <c r="V269" s="4">
        <v>24900.086132644272</v>
      </c>
      <c r="Y269" s="44"/>
      <c r="Z269" s="44"/>
    </row>
    <row r="270" spans="2:28">
      <c r="B270" s="3">
        <v>4636</v>
      </c>
      <c r="C270" t="s">
        <v>290</v>
      </c>
      <c r="D270" s="208">
        <v>19672</v>
      </c>
      <c r="E270" s="37">
        <f t="shared" si="68"/>
        <v>24528.678304239402</v>
      </c>
      <c r="F270" s="178">
        <f t="shared" si="69"/>
        <v>0.99115146186895264</v>
      </c>
      <c r="G270" s="38">
        <f t="shared" si="59"/>
        <v>131.3883620995679</v>
      </c>
      <c r="H270" s="38">
        <f t="shared" si="60"/>
        <v>105.37346640385346</v>
      </c>
      <c r="I270" s="38">
        <f t="shared" si="61"/>
        <v>0</v>
      </c>
      <c r="J270" s="39">
        <f t="shared" si="62"/>
        <v>0</v>
      </c>
      <c r="K270" s="38">
        <f t="shared" si="63"/>
        <v>-278.79266708863389</v>
      </c>
      <c r="L270" s="39">
        <f t="shared" si="64"/>
        <v>-223.5917190050844</v>
      </c>
      <c r="M270" s="35">
        <f t="shared" si="65"/>
        <v>-118.21825260123094</v>
      </c>
      <c r="N270" s="35">
        <f t="shared" si="66"/>
        <v>19553.781747398771</v>
      </c>
      <c r="O270" s="35">
        <f t="shared" si="67"/>
        <v>24381.273999250338</v>
      </c>
      <c r="P270" s="36">
        <f t="shared" si="70"/>
        <v>0.98519516897116322</v>
      </c>
      <c r="Q270" s="204">
        <v>-2.6025052630079131</v>
      </c>
      <c r="R270" s="36">
        <f t="shared" si="71"/>
        <v>4.5548764283816101E-2</v>
      </c>
      <c r="S270" s="36">
        <f t="shared" si="72"/>
        <v>6.901494602584686E-2</v>
      </c>
      <c r="T270" s="202">
        <v>802</v>
      </c>
      <c r="U270" s="218">
        <v>18815</v>
      </c>
      <c r="V270" s="4">
        <v>22945.121951219513</v>
      </c>
      <c r="Y270" s="44"/>
      <c r="Z270" s="44"/>
      <c r="AA270" s="44"/>
      <c r="AB270" s="44"/>
    </row>
    <row r="271" spans="2:28">
      <c r="B271" s="3">
        <v>4637</v>
      </c>
      <c r="C271" t="s">
        <v>291</v>
      </c>
      <c r="D271" s="208">
        <v>31805</v>
      </c>
      <c r="E271" s="37">
        <f t="shared" si="68"/>
        <v>23949.548192771083</v>
      </c>
      <c r="F271" s="178">
        <f t="shared" si="69"/>
        <v>0.96775005191630359</v>
      </c>
      <c r="G271" s="38">
        <f t="shared" si="59"/>
        <v>478.86642898055942</v>
      </c>
      <c r="H271" s="38">
        <f t="shared" si="60"/>
        <v>635.93461768618295</v>
      </c>
      <c r="I271" s="38">
        <f t="shared" si="61"/>
        <v>0</v>
      </c>
      <c r="J271" s="39">
        <f t="shared" si="62"/>
        <v>0</v>
      </c>
      <c r="K271" s="38">
        <f t="shared" si="63"/>
        <v>-278.79266708863389</v>
      </c>
      <c r="L271" s="39">
        <f t="shared" si="64"/>
        <v>-370.23666189370579</v>
      </c>
      <c r="M271" s="35">
        <f t="shared" si="65"/>
        <v>265.69795579247716</v>
      </c>
      <c r="N271" s="35">
        <f t="shared" si="66"/>
        <v>32070.697955792479</v>
      </c>
      <c r="O271" s="35">
        <f t="shared" si="67"/>
        <v>24149.621954663013</v>
      </c>
      <c r="P271" s="36">
        <f t="shared" si="70"/>
        <v>0.97583460499010377</v>
      </c>
      <c r="Q271" s="204">
        <v>-113.36275185695075</v>
      </c>
      <c r="R271" s="36">
        <f t="shared" si="71"/>
        <v>2.0437628336755647E-2</v>
      </c>
      <c r="S271" s="36">
        <f t="shared" si="72"/>
        <v>4.9636897822295183E-2</v>
      </c>
      <c r="T271" s="202">
        <v>1328</v>
      </c>
      <c r="U271" s="218">
        <v>31168</v>
      </c>
      <c r="V271" s="4">
        <v>22816.983894582725</v>
      </c>
      <c r="Y271" s="44"/>
      <c r="Z271" s="44"/>
      <c r="AA271" s="44"/>
      <c r="AB271" s="44"/>
    </row>
    <row r="272" spans="2:28">
      <c r="B272" s="143">
        <v>4638</v>
      </c>
      <c r="C272" s="34" t="s">
        <v>292</v>
      </c>
      <c r="D272" s="208">
        <v>100556</v>
      </c>
      <c r="E272" s="37">
        <f t="shared" si="68"/>
        <v>24519.873201658131</v>
      </c>
      <c r="F272" s="178">
        <f t="shared" si="69"/>
        <v>0.99079566649395989</v>
      </c>
      <c r="G272" s="38">
        <f t="shared" si="59"/>
        <v>136.67142364833052</v>
      </c>
      <c r="H272" s="38">
        <f t="shared" si="60"/>
        <v>560.48950838180338</v>
      </c>
      <c r="I272" s="38">
        <f t="shared" si="61"/>
        <v>0</v>
      </c>
      <c r="J272" s="39">
        <f t="shared" si="62"/>
        <v>0</v>
      </c>
      <c r="K272" s="38">
        <f t="shared" si="63"/>
        <v>-278.79266708863389</v>
      </c>
      <c r="L272" s="39">
        <f t="shared" si="64"/>
        <v>-1143.3287277304876</v>
      </c>
      <c r="M272" s="35">
        <f t="shared" si="65"/>
        <v>-582.8392193486842</v>
      </c>
      <c r="N272" s="35">
        <f t="shared" si="66"/>
        <v>99973.16078065132</v>
      </c>
      <c r="O272" s="35">
        <f t="shared" si="67"/>
        <v>24377.751958217828</v>
      </c>
      <c r="P272" s="36">
        <f t="shared" si="70"/>
        <v>0.98505285082116611</v>
      </c>
      <c r="Q272" s="204">
        <v>1676.8525260803117</v>
      </c>
      <c r="R272" s="199">
        <f t="shared" si="71"/>
        <v>-3.8017103174901805E-2</v>
      </c>
      <c r="S272" s="199">
        <f t="shared" si="72"/>
        <v>-1.7843845645772766E-2</v>
      </c>
      <c r="T272" s="202">
        <v>4101</v>
      </c>
      <c r="U272" s="218">
        <v>104529.92494136044</v>
      </c>
      <c r="V272" s="4">
        <v>24965.35107269177</v>
      </c>
      <c r="W272" s="4"/>
      <c r="X272" s="146"/>
      <c r="Y272" s="45"/>
      <c r="Z272" s="45"/>
      <c r="AA272" s="44"/>
      <c r="AB272" s="44"/>
    </row>
    <row r="273" spans="2:28">
      <c r="B273" s="3">
        <v>4639</v>
      </c>
      <c r="C273" t="s">
        <v>293</v>
      </c>
      <c r="D273" s="208">
        <v>66937</v>
      </c>
      <c r="E273" s="37">
        <f t="shared" si="68"/>
        <v>25403.036053130931</v>
      </c>
      <c r="F273" s="178">
        <f t="shared" si="69"/>
        <v>1.0264823896205919</v>
      </c>
      <c r="G273" s="38">
        <f t="shared" si="59"/>
        <v>-393.22628723534945</v>
      </c>
      <c r="H273" s="38">
        <f t="shared" si="60"/>
        <v>-1036.1512668651458</v>
      </c>
      <c r="I273" s="38">
        <f t="shared" si="61"/>
        <v>0</v>
      </c>
      <c r="J273" s="39">
        <f t="shared" si="62"/>
        <v>0</v>
      </c>
      <c r="K273" s="38">
        <f t="shared" si="63"/>
        <v>-278.79266708863389</v>
      </c>
      <c r="L273" s="39">
        <f t="shared" si="64"/>
        <v>-734.61867777855036</v>
      </c>
      <c r="M273" s="35">
        <f t="shared" si="65"/>
        <v>-1770.7699446436961</v>
      </c>
      <c r="N273" s="35">
        <f t="shared" si="66"/>
        <v>65166.230055356304</v>
      </c>
      <c r="O273" s="35">
        <f t="shared" si="67"/>
        <v>24731.017098806948</v>
      </c>
      <c r="P273" s="36">
        <f t="shared" si="70"/>
        <v>0.9993275400718189</v>
      </c>
      <c r="Q273" s="204">
        <v>1052.7364072717839</v>
      </c>
      <c r="R273" s="199">
        <f t="shared" si="71"/>
        <v>-9.0454195535026941E-3</v>
      </c>
      <c r="S273" s="199">
        <f t="shared" si="72"/>
        <v>4.8693126956512178E-3</v>
      </c>
      <c r="T273" s="202">
        <v>2635</v>
      </c>
      <c r="U273" s="218">
        <v>67548</v>
      </c>
      <c r="V273" s="4">
        <v>25279.940119760478</v>
      </c>
      <c r="W273" s="4"/>
      <c r="X273" s="4"/>
      <c r="Y273" s="45"/>
      <c r="Z273" s="45"/>
      <c r="AA273" s="44"/>
      <c r="AB273" s="44"/>
    </row>
    <row r="274" spans="2:28">
      <c r="B274" s="143">
        <v>4640</v>
      </c>
      <c r="C274" s="34" t="s">
        <v>294</v>
      </c>
      <c r="D274" s="208">
        <v>256612</v>
      </c>
      <c r="E274" s="37">
        <f t="shared" si="68"/>
        <v>21660.504769139865</v>
      </c>
      <c r="F274" s="178">
        <f t="shared" si="69"/>
        <v>0.87525469984421622</v>
      </c>
      <c r="G274" s="38">
        <f t="shared" si="59"/>
        <v>1852.29248315929</v>
      </c>
      <c r="H274" s="38">
        <f t="shared" si="60"/>
        <v>21944.10904798811</v>
      </c>
      <c r="I274" s="38">
        <f t="shared" si="61"/>
        <v>214.33588673873271</v>
      </c>
      <c r="J274" s="39">
        <f t="shared" si="62"/>
        <v>2539.2372501937662</v>
      </c>
      <c r="K274" s="38">
        <f t="shared" si="63"/>
        <v>-64.45678034990118</v>
      </c>
      <c r="L274" s="39">
        <f t="shared" si="64"/>
        <v>-763.61947680527931</v>
      </c>
      <c r="M274" s="35">
        <f t="shared" si="65"/>
        <v>21180.489571182829</v>
      </c>
      <c r="N274" s="35">
        <f t="shared" si="66"/>
        <v>277792.48957118281</v>
      </c>
      <c r="O274" s="35">
        <f t="shared" si="67"/>
        <v>23448.340471949254</v>
      </c>
      <c r="P274" s="36">
        <f t="shared" si="70"/>
        <v>0.94749731921579294</v>
      </c>
      <c r="Q274" s="204">
        <v>5778.6988538646565</v>
      </c>
      <c r="R274" s="199">
        <f t="shared" si="71"/>
        <v>1.7368545167585577E-3</v>
      </c>
      <c r="S274" s="199">
        <f t="shared" si="72"/>
        <v>-1.0270120526828849E-2</v>
      </c>
      <c r="T274" s="202">
        <v>11847</v>
      </c>
      <c r="U274" s="218">
        <v>256167.07505863957</v>
      </c>
      <c r="V274" s="4">
        <v>21885.269120772282</v>
      </c>
      <c r="W274" s="4"/>
      <c r="X274" s="146"/>
      <c r="Y274" s="45"/>
      <c r="Z274" s="45"/>
      <c r="AA274" s="45"/>
      <c r="AB274" s="44"/>
    </row>
    <row r="275" spans="2:28">
      <c r="B275" s="3">
        <v>4641</v>
      </c>
      <c r="C275" t="s">
        <v>295</v>
      </c>
      <c r="D275" s="208">
        <v>72947</v>
      </c>
      <c r="E275" s="37">
        <f t="shared" si="68"/>
        <v>40958.450308815271</v>
      </c>
      <c r="F275" s="178">
        <f t="shared" si="69"/>
        <v>1.65504343103773</v>
      </c>
      <c r="G275" s="38">
        <f t="shared" si="59"/>
        <v>-9726.474840645953</v>
      </c>
      <c r="H275" s="38">
        <f t="shared" si="60"/>
        <v>-17322.851691190444</v>
      </c>
      <c r="I275" s="38">
        <f t="shared" si="61"/>
        <v>0</v>
      </c>
      <c r="J275" s="39">
        <f t="shared" si="62"/>
        <v>0</v>
      </c>
      <c r="K275" s="38">
        <f t="shared" si="63"/>
        <v>-278.79266708863389</v>
      </c>
      <c r="L275" s="39">
        <f t="shared" si="64"/>
        <v>-496.529740084857</v>
      </c>
      <c r="M275" s="35">
        <f t="shared" si="65"/>
        <v>-17819.381431275302</v>
      </c>
      <c r="N275" s="35">
        <f t="shared" si="66"/>
        <v>55127.618568724698</v>
      </c>
      <c r="O275" s="35">
        <f t="shared" si="67"/>
        <v>30953.182801080682</v>
      </c>
      <c r="P275" s="36">
        <f t="shared" si="70"/>
        <v>1.250751956638674</v>
      </c>
      <c r="Q275" s="204">
        <v>33.987454023164901</v>
      </c>
      <c r="R275" s="199">
        <f t="shared" si="71"/>
        <v>-8.3602947173812558E-3</v>
      </c>
      <c r="S275" s="199">
        <f t="shared" si="72"/>
        <v>-1.7825693364099154E-2</v>
      </c>
      <c r="T275" s="202">
        <v>1781</v>
      </c>
      <c r="U275" s="218">
        <v>73562</v>
      </c>
      <c r="V275" s="4">
        <v>41701.814058956916</v>
      </c>
      <c r="Y275" s="44"/>
      <c r="Z275" s="44"/>
      <c r="AA275" s="44"/>
      <c r="AB275" s="44"/>
    </row>
    <row r="276" spans="2:28">
      <c r="B276" s="3">
        <v>4642</v>
      </c>
      <c r="C276" t="s">
        <v>296</v>
      </c>
      <c r="D276" s="208">
        <v>60069</v>
      </c>
      <c r="E276" s="37">
        <f t="shared" si="68"/>
        <v>28254.468485418627</v>
      </c>
      <c r="F276" s="178">
        <f t="shared" si="69"/>
        <v>1.1417026794636866</v>
      </c>
      <c r="G276" s="38">
        <f t="shared" si="59"/>
        <v>-2104.0857466079674</v>
      </c>
      <c r="H276" s="38">
        <f t="shared" si="60"/>
        <v>-4473.2862972885387</v>
      </c>
      <c r="I276" s="38">
        <f t="shared" si="61"/>
        <v>0</v>
      </c>
      <c r="J276" s="39">
        <f t="shared" si="62"/>
        <v>0</v>
      </c>
      <c r="K276" s="38">
        <f t="shared" si="63"/>
        <v>-278.79266708863389</v>
      </c>
      <c r="L276" s="39">
        <f t="shared" si="64"/>
        <v>-592.71321023043572</v>
      </c>
      <c r="M276" s="35">
        <f t="shared" si="65"/>
        <v>-5065.9995075189745</v>
      </c>
      <c r="N276" s="35">
        <f t="shared" si="66"/>
        <v>55003.000492481027</v>
      </c>
      <c r="O276" s="35">
        <f t="shared" si="67"/>
        <v>25871.590071722025</v>
      </c>
      <c r="P276" s="36">
        <f t="shared" si="70"/>
        <v>1.0454156560090566</v>
      </c>
      <c r="Q276" s="204">
        <v>424.48463068683668</v>
      </c>
      <c r="R276" s="199">
        <f t="shared" si="71"/>
        <v>-2.7773731488225296E-2</v>
      </c>
      <c r="S276" s="199">
        <f t="shared" si="72"/>
        <v>-1.634115542388179E-2</v>
      </c>
      <c r="T276" s="202">
        <v>2126</v>
      </c>
      <c r="U276" s="218">
        <v>61785</v>
      </c>
      <c r="V276" s="4">
        <v>28723.849372384939</v>
      </c>
      <c r="Y276" s="44"/>
      <c r="Z276" s="44"/>
      <c r="AA276" s="44"/>
      <c r="AB276" s="44"/>
    </row>
    <row r="277" spans="2:28">
      <c r="B277" s="3">
        <v>4643</v>
      </c>
      <c r="C277" t="s">
        <v>297</v>
      </c>
      <c r="D277" s="208">
        <v>144270</v>
      </c>
      <c r="E277" s="37">
        <f t="shared" si="68"/>
        <v>27781.629116117852</v>
      </c>
      <c r="F277" s="178">
        <f t="shared" si="69"/>
        <v>1.122596251212693</v>
      </c>
      <c r="G277" s="38">
        <f t="shared" si="59"/>
        <v>-1820.3821250275025</v>
      </c>
      <c r="H277" s="38">
        <f t="shared" si="60"/>
        <v>-9453.2443752678209</v>
      </c>
      <c r="I277" s="38">
        <f t="shared" si="61"/>
        <v>0</v>
      </c>
      <c r="J277" s="39">
        <f t="shared" si="62"/>
        <v>0</v>
      </c>
      <c r="K277" s="38">
        <f t="shared" si="63"/>
        <v>-278.79266708863389</v>
      </c>
      <c r="L277" s="39">
        <f t="shared" si="64"/>
        <v>-1447.7703201912757</v>
      </c>
      <c r="M277" s="35">
        <f t="shared" si="65"/>
        <v>-10901.014695459096</v>
      </c>
      <c r="N277" s="35">
        <f t="shared" si="66"/>
        <v>133368.9853045409</v>
      </c>
      <c r="O277" s="35">
        <f t="shared" si="67"/>
        <v>25682.454324001716</v>
      </c>
      <c r="P277" s="36">
        <f t="shared" si="70"/>
        <v>1.0377730847086593</v>
      </c>
      <c r="Q277" s="204">
        <v>-383.96684517556969</v>
      </c>
      <c r="R277" s="199">
        <f t="shared" si="71"/>
        <v>-2.0091286983454235E-2</v>
      </c>
      <c r="S277" s="199">
        <f t="shared" si="72"/>
        <v>-1.0278990993302036E-2</v>
      </c>
      <c r="T277" s="202">
        <v>5193</v>
      </c>
      <c r="U277" s="218">
        <v>147228</v>
      </c>
      <c r="V277" s="4">
        <v>28070.16205910391</v>
      </c>
      <c r="Y277" s="44"/>
      <c r="Z277" s="44"/>
      <c r="AA277" s="44"/>
      <c r="AB277" s="44"/>
    </row>
    <row r="278" spans="2:28">
      <c r="B278" s="3">
        <v>4644</v>
      </c>
      <c r="C278" t="s">
        <v>298</v>
      </c>
      <c r="D278" s="208">
        <v>134702</v>
      </c>
      <c r="E278" s="37">
        <f t="shared" si="68"/>
        <v>26034.402783146499</v>
      </c>
      <c r="F278" s="178">
        <f t="shared" si="69"/>
        <v>1.0519945696764654</v>
      </c>
      <c r="G278" s="38">
        <f t="shared" si="59"/>
        <v>-772.04632524469048</v>
      </c>
      <c r="H278" s="38">
        <f t="shared" si="60"/>
        <v>-3994.5676868160285</v>
      </c>
      <c r="I278" s="38">
        <f t="shared" si="61"/>
        <v>0</v>
      </c>
      <c r="J278" s="39">
        <f t="shared" si="62"/>
        <v>0</v>
      </c>
      <c r="K278" s="38">
        <f t="shared" si="63"/>
        <v>-278.79266708863389</v>
      </c>
      <c r="L278" s="39">
        <f t="shared" si="64"/>
        <v>-1442.4732595165917</v>
      </c>
      <c r="M278" s="35">
        <f t="shared" si="65"/>
        <v>-5437.0409463326205</v>
      </c>
      <c r="N278" s="35">
        <f t="shared" si="66"/>
        <v>129264.95905366738</v>
      </c>
      <c r="O278" s="35">
        <f t="shared" si="67"/>
        <v>24983.563790813179</v>
      </c>
      <c r="P278" s="36">
        <f t="shared" si="70"/>
        <v>1.0095324120941684</v>
      </c>
      <c r="Q278" s="204">
        <v>3135.0701219067332</v>
      </c>
      <c r="R278" s="199">
        <f t="shared" si="71"/>
        <v>-1.6823662815258396E-3</v>
      </c>
      <c r="S278" s="199">
        <f t="shared" si="72"/>
        <v>2.3695607204237469E-3</v>
      </c>
      <c r="T278" s="202">
        <v>5174</v>
      </c>
      <c r="U278" s="218">
        <v>134929</v>
      </c>
      <c r="V278" s="4">
        <v>25972.858517805584</v>
      </c>
      <c r="Y278" s="44"/>
      <c r="Z278" s="44"/>
      <c r="AA278" s="44"/>
      <c r="AB278" s="44"/>
    </row>
    <row r="279" spans="2:28">
      <c r="B279" s="3">
        <v>4645</v>
      </c>
      <c r="C279" t="s">
        <v>299</v>
      </c>
      <c r="D279" s="208">
        <v>64073</v>
      </c>
      <c r="E279" s="37">
        <f t="shared" si="68"/>
        <v>21279.64131517768</v>
      </c>
      <c r="F279" s="178">
        <f t="shared" si="69"/>
        <v>0.85986482173970236</v>
      </c>
      <c r="G279" s="38">
        <f t="shared" si="59"/>
        <v>2080.810555536601</v>
      </c>
      <c r="H279" s="38">
        <f t="shared" si="60"/>
        <v>6265.3205827207057</v>
      </c>
      <c r="I279" s="38">
        <f t="shared" si="61"/>
        <v>347.63809562549756</v>
      </c>
      <c r="J279" s="39">
        <f t="shared" si="62"/>
        <v>1046.7383059283732</v>
      </c>
      <c r="K279" s="38">
        <f t="shared" si="63"/>
        <v>68.845428536863665</v>
      </c>
      <c r="L279" s="39">
        <f t="shared" si="64"/>
        <v>207.29358532449649</v>
      </c>
      <c r="M279" s="35">
        <f t="shared" si="65"/>
        <v>6472.614168045202</v>
      </c>
      <c r="N279" s="35">
        <f t="shared" si="66"/>
        <v>70545.614168045198</v>
      </c>
      <c r="O279" s="35">
        <f t="shared" si="67"/>
        <v>23429.297299251146</v>
      </c>
      <c r="P279" s="36">
        <f t="shared" si="70"/>
        <v>0.94672782531056732</v>
      </c>
      <c r="Q279" s="204">
        <v>1877.4623743552356</v>
      </c>
      <c r="R279" s="199">
        <f t="shared" si="71"/>
        <v>1.8697235162249391E-2</v>
      </c>
      <c r="S279" s="199">
        <f t="shared" si="72"/>
        <v>2.7832016082003728E-2</v>
      </c>
      <c r="T279" s="202">
        <v>3011</v>
      </c>
      <c r="U279" s="218">
        <v>62897</v>
      </c>
      <c r="V279" s="4">
        <v>20703.423304805794</v>
      </c>
      <c r="Y279" s="44"/>
      <c r="Z279" s="44"/>
      <c r="AA279" s="44"/>
      <c r="AB279" s="44"/>
    </row>
    <row r="280" spans="2:28">
      <c r="B280" s="3">
        <v>4646</v>
      </c>
      <c r="C280" t="s">
        <v>300</v>
      </c>
      <c r="D280" s="208">
        <v>52926</v>
      </c>
      <c r="E280" s="37">
        <f t="shared" si="68"/>
        <v>18888.650963597433</v>
      </c>
      <c r="F280" s="178">
        <f t="shared" si="69"/>
        <v>0.76325001221391831</v>
      </c>
      <c r="G280" s="38">
        <f t="shared" si="59"/>
        <v>3515.4047664847494</v>
      </c>
      <c r="H280" s="38">
        <f t="shared" si="60"/>
        <v>9850.1641556902669</v>
      </c>
      <c r="I280" s="38">
        <f t="shared" si="61"/>
        <v>1184.4847186785839</v>
      </c>
      <c r="J280" s="39">
        <f t="shared" si="62"/>
        <v>3318.9261817373922</v>
      </c>
      <c r="K280" s="38">
        <f t="shared" si="63"/>
        <v>905.6920515899501</v>
      </c>
      <c r="L280" s="39">
        <f t="shared" si="64"/>
        <v>2537.7491285550404</v>
      </c>
      <c r="M280" s="35">
        <f t="shared" si="65"/>
        <v>12387.913284245307</v>
      </c>
      <c r="N280" s="35">
        <f t="shared" si="66"/>
        <v>65313.913284245311</v>
      </c>
      <c r="O280" s="35">
        <f t="shared" si="67"/>
        <v>23309.747781672129</v>
      </c>
      <c r="P280" s="36">
        <f t="shared" si="70"/>
        <v>0.94189708483427792</v>
      </c>
      <c r="Q280" s="204">
        <v>2569.0182905823131</v>
      </c>
      <c r="R280" s="199">
        <f t="shared" si="71"/>
        <v>-5.4868653463113985E-3</v>
      </c>
      <c r="S280" s="199">
        <f t="shared" si="72"/>
        <v>-1.6844617062556105E-2</v>
      </c>
      <c r="T280" s="202">
        <v>2802</v>
      </c>
      <c r="U280" s="218">
        <v>53218</v>
      </c>
      <c r="V280" s="4">
        <v>19212.274368231047</v>
      </c>
      <c r="Y280" s="44"/>
      <c r="Z280" s="44"/>
      <c r="AA280" s="44"/>
      <c r="AB280" s="44"/>
    </row>
    <row r="281" spans="2:28">
      <c r="B281" s="3">
        <v>4647</v>
      </c>
      <c r="C281" t="s">
        <v>301</v>
      </c>
      <c r="D281" s="208">
        <v>497458</v>
      </c>
      <c r="E281" s="37">
        <f t="shared" si="68"/>
        <v>22580.93508851566</v>
      </c>
      <c r="F281" s="178">
        <f t="shared" si="69"/>
        <v>0.9124473216920943</v>
      </c>
      <c r="G281" s="38">
        <f t="shared" si="59"/>
        <v>1300.0342915338128</v>
      </c>
      <c r="H281" s="38">
        <f t="shared" si="60"/>
        <v>28639.755442489895</v>
      </c>
      <c r="I281" s="38">
        <f t="shared" si="61"/>
        <v>0</v>
      </c>
      <c r="J281" s="39">
        <f t="shared" si="62"/>
        <v>0</v>
      </c>
      <c r="K281" s="38">
        <f t="shared" si="63"/>
        <v>-278.79266708863389</v>
      </c>
      <c r="L281" s="39">
        <f t="shared" si="64"/>
        <v>-6141.8024559626047</v>
      </c>
      <c r="M281" s="35">
        <f t="shared" si="65"/>
        <v>22497.952986527293</v>
      </c>
      <c r="N281" s="35">
        <f t="shared" si="66"/>
        <v>519955.95298652729</v>
      </c>
      <c r="O281" s="35">
        <f t="shared" si="67"/>
        <v>23602.176712960842</v>
      </c>
      <c r="P281" s="36">
        <f t="shared" si="70"/>
        <v>0.95371351290041995</v>
      </c>
      <c r="Q281" s="204">
        <v>3589.4429040597424</v>
      </c>
      <c r="R281" s="199">
        <f t="shared" si="71"/>
        <v>1.7317830518850258E-3</v>
      </c>
      <c r="S281" s="199">
        <f t="shared" si="72"/>
        <v>-1.4966761672108968E-3</v>
      </c>
      <c r="T281" s="202">
        <v>22030</v>
      </c>
      <c r="U281" s="218">
        <v>496598</v>
      </c>
      <c r="V281" s="4">
        <v>22614.782093902271</v>
      </c>
      <c r="Y281" s="44"/>
      <c r="Z281" s="45"/>
      <c r="AA281" s="45"/>
      <c r="AB281" s="44"/>
    </row>
    <row r="282" spans="2:28">
      <c r="B282" s="3">
        <v>4648</v>
      </c>
      <c r="C282" t="s">
        <v>302</v>
      </c>
      <c r="D282" s="208">
        <v>89390</v>
      </c>
      <c r="E282" s="37">
        <f t="shared" si="68"/>
        <v>24632.130063378339</v>
      </c>
      <c r="F282" s="178">
        <f t="shared" si="69"/>
        <v>0.9953317263345578</v>
      </c>
      <c r="G282" s="38">
        <f t="shared" si="59"/>
        <v>69.317306616205315</v>
      </c>
      <c r="H282" s="38">
        <f t="shared" si="60"/>
        <v>251.55250571020909</v>
      </c>
      <c r="I282" s="38">
        <f t="shared" si="61"/>
        <v>0</v>
      </c>
      <c r="J282" s="39">
        <f t="shared" si="62"/>
        <v>0</v>
      </c>
      <c r="K282" s="38">
        <f t="shared" si="63"/>
        <v>-278.79266708863389</v>
      </c>
      <c r="L282" s="39">
        <f t="shared" si="64"/>
        <v>-1011.7385888646525</v>
      </c>
      <c r="M282" s="35">
        <f t="shared" si="65"/>
        <v>-760.18608315444339</v>
      </c>
      <c r="N282" s="35">
        <f t="shared" si="66"/>
        <v>88629.813916845553</v>
      </c>
      <c r="O282" s="35">
        <f t="shared" si="67"/>
        <v>24422.654702905911</v>
      </c>
      <c r="P282" s="36">
        <f t="shared" si="70"/>
        <v>0.98686727475740521</v>
      </c>
      <c r="Q282" s="204">
        <v>2110.9392872824728</v>
      </c>
      <c r="R282" s="199">
        <f t="shared" si="71"/>
        <v>1.6022947550057706E-3</v>
      </c>
      <c r="S282" s="199">
        <f t="shared" si="72"/>
        <v>2.2578259043068653E-2</v>
      </c>
      <c r="T282" s="202">
        <v>3629</v>
      </c>
      <c r="U282" s="218">
        <v>89247</v>
      </c>
      <c r="V282" s="4">
        <v>24088.259109311741</v>
      </c>
      <c r="Y282" s="44"/>
      <c r="Z282" s="44"/>
      <c r="AA282" s="44"/>
      <c r="AB282" s="44"/>
    </row>
    <row r="283" spans="2:28">
      <c r="B283" s="143">
        <v>4649</v>
      </c>
      <c r="C283" s="34" t="s">
        <v>303</v>
      </c>
      <c r="D283" s="208">
        <v>190387</v>
      </c>
      <c r="E283" s="37">
        <f t="shared" si="68"/>
        <v>20131.859997885163</v>
      </c>
      <c r="F283" s="178">
        <f t="shared" si="69"/>
        <v>0.81348543201352508</v>
      </c>
      <c r="G283" s="38">
        <f t="shared" si="59"/>
        <v>2769.4793459121106</v>
      </c>
      <c r="H283" s="38">
        <f t="shared" si="60"/>
        <v>26190.966174290828</v>
      </c>
      <c r="I283" s="38">
        <f t="shared" si="61"/>
        <v>749.36155667787818</v>
      </c>
      <c r="J283" s="39">
        <f t="shared" si="62"/>
        <v>7086.7122415026943</v>
      </c>
      <c r="K283" s="38">
        <f t="shared" si="63"/>
        <v>470.56888958924429</v>
      </c>
      <c r="L283" s="39">
        <f t="shared" si="64"/>
        <v>4450.1699888454832</v>
      </c>
      <c r="M283" s="35">
        <f t="shared" si="65"/>
        <v>30641.136163136311</v>
      </c>
      <c r="N283" s="35">
        <f t="shared" si="66"/>
        <v>221028.13616313631</v>
      </c>
      <c r="O283" s="35">
        <f t="shared" si="67"/>
        <v>23371.908233386519</v>
      </c>
      <c r="P283" s="36">
        <f t="shared" si="70"/>
        <v>0.94440885582425838</v>
      </c>
      <c r="Q283" s="204">
        <v>7050.7220107198482</v>
      </c>
      <c r="R283" s="199">
        <f t="shared" si="71"/>
        <v>-1.2763776721466715E-2</v>
      </c>
      <c r="S283" s="199">
        <f t="shared" si="72"/>
        <v>-1.7357029742959478E-2</v>
      </c>
      <c r="T283" s="202">
        <v>9457</v>
      </c>
      <c r="U283" s="218">
        <v>192848.47487437187</v>
      </c>
      <c r="V283" s="4">
        <v>20487.461476083277</v>
      </c>
      <c r="W283" s="4"/>
      <c r="X283" s="146"/>
      <c r="Y283" s="45"/>
      <c r="Z283" s="45"/>
      <c r="AA283" s="45"/>
      <c r="AB283" s="44"/>
    </row>
    <row r="284" spans="2:28">
      <c r="B284" s="3">
        <v>4650</v>
      </c>
      <c r="C284" t="s">
        <v>304</v>
      </c>
      <c r="D284" s="208">
        <v>120709</v>
      </c>
      <c r="E284" s="37">
        <f t="shared" si="68"/>
        <v>20619.918004783056</v>
      </c>
      <c r="F284" s="178">
        <f t="shared" si="69"/>
        <v>0.83320681288100074</v>
      </c>
      <c r="G284" s="38">
        <f t="shared" si="59"/>
        <v>2476.6445417733753</v>
      </c>
      <c r="H284" s="38">
        <f t="shared" si="60"/>
        <v>14498.277147541339</v>
      </c>
      <c r="I284" s="38">
        <f t="shared" si="61"/>
        <v>578.54125426361588</v>
      </c>
      <c r="J284" s="39">
        <f t="shared" si="62"/>
        <v>3386.7805024592076</v>
      </c>
      <c r="K284" s="38">
        <f t="shared" si="63"/>
        <v>299.74858717498199</v>
      </c>
      <c r="L284" s="39">
        <f t="shared" si="64"/>
        <v>1754.7282293223445</v>
      </c>
      <c r="M284" s="35">
        <f t="shared" si="65"/>
        <v>16253.005376863684</v>
      </c>
      <c r="N284" s="35">
        <f t="shared" si="66"/>
        <v>136962.00537686367</v>
      </c>
      <c r="O284" s="35">
        <f t="shared" si="67"/>
        <v>23396.311133731408</v>
      </c>
      <c r="P284" s="36">
        <f t="shared" si="70"/>
        <v>0.94539492486763199</v>
      </c>
      <c r="Q284" s="204">
        <v>3208.7165856776846</v>
      </c>
      <c r="R284" s="199">
        <f t="shared" si="71"/>
        <v>-3.5870607028753991E-2</v>
      </c>
      <c r="S284" s="199">
        <f t="shared" si="72"/>
        <v>-3.8835131981518216E-2</v>
      </c>
      <c r="T284" s="202">
        <v>5854</v>
      </c>
      <c r="U284" s="218">
        <v>125200</v>
      </c>
      <c r="V284" s="4">
        <v>21453.050034270047</v>
      </c>
      <c r="W284" s="4"/>
      <c r="X284" s="4"/>
      <c r="Y284" s="44"/>
      <c r="Z284" s="44"/>
      <c r="AA284" s="44"/>
      <c r="AB284" s="44"/>
    </row>
    <row r="285" spans="2:28">
      <c r="B285" s="3">
        <v>4651</v>
      </c>
      <c r="C285" t="s">
        <v>305</v>
      </c>
      <c r="D285" s="208">
        <v>146284</v>
      </c>
      <c r="E285" s="37">
        <f t="shared" si="68"/>
        <v>20516.690042075737</v>
      </c>
      <c r="F285" s="178">
        <f t="shared" si="69"/>
        <v>0.82903559155084749</v>
      </c>
      <c r="G285" s="38">
        <f t="shared" si="59"/>
        <v>2538.5813193977665</v>
      </c>
      <c r="H285" s="38">
        <f t="shared" si="60"/>
        <v>18100.084807306073</v>
      </c>
      <c r="I285" s="38">
        <f t="shared" si="61"/>
        <v>614.67104121117734</v>
      </c>
      <c r="J285" s="39">
        <f t="shared" si="62"/>
        <v>4382.6045238356946</v>
      </c>
      <c r="K285" s="38">
        <f t="shared" si="63"/>
        <v>335.87837412254345</v>
      </c>
      <c r="L285" s="39">
        <f t="shared" si="64"/>
        <v>2394.8128074937345</v>
      </c>
      <c r="M285" s="35">
        <f t="shared" si="65"/>
        <v>20494.897614799807</v>
      </c>
      <c r="N285" s="35">
        <f t="shared" si="66"/>
        <v>166778.89761479982</v>
      </c>
      <c r="O285" s="35">
        <f t="shared" si="67"/>
        <v>23391.149735596049</v>
      </c>
      <c r="P285" s="36">
        <f t="shared" si="70"/>
        <v>0.94518636380112464</v>
      </c>
      <c r="Q285" s="204">
        <v>4390.0857287123054</v>
      </c>
      <c r="R285" s="199">
        <f t="shared" si="71"/>
        <v>8.4153775630982277E-4</v>
      </c>
      <c r="S285" s="199">
        <f t="shared" si="72"/>
        <v>6.0352455959989289E-3</v>
      </c>
      <c r="T285" s="202">
        <v>7130</v>
      </c>
      <c r="U285" s="218">
        <v>146161</v>
      </c>
      <c r="V285" s="4">
        <v>20393.609599553511</v>
      </c>
      <c r="W285" s="4"/>
      <c r="X285" s="4"/>
      <c r="Y285" s="44"/>
      <c r="Z285" s="44"/>
      <c r="AA285" s="44"/>
      <c r="AB285" s="44"/>
    </row>
    <row r="286" spans="2:28" ht="27.95" customHeight="1">
      <c r="B286" s="3">
        <v>5001</v>
      </c>
      <c r="C286" t="s">
        <v>306</v>
      </c>
      <c r="D286" s="208">
        <v>5058555</v>
      </c>
      <c r="E286" s="37">
        <f t="shared" si="68"/>
        <v>24656.273304640697</v>
      </c>
      <c r="F286" s="178">
        <f t="shared" si="69"/>
        <v>0.99630730310941018</v>
      </c>
      <c r="G286" s="38">
        <f t="shared" si="59"/>
        <v>54.83136185879048</v>
      </c>
      <c r="H286" s="38">
        <f t="shared" si="60"/>
        <v>11249.36669303503</v>
      </c>
      <c r="I286" s="38">
        <f t="shared" si="61"/>
        <v>0</v>
      </c>
      <c r="J286" s="39">
        <f t="shared" si="62"/>
        <v>0</v>
      </c>
      <c r="K286" s="38">
        <f t="shared" si="63"/>
        <v>-278.79266708863389</v>
      </c>
      <c r="L286" s="39">
        <f t="shared" si="64"/>
        <v>-57197.939957905393</v>
      </c>
      <c r="M286" s="35">
        <f t="shared" si="65"/>
        <v>-45948.573264870363</v>
      </c>
      <c r="N286" s="35">
        <f t="shared" si="66"/>
        <v>5012606.4267351292</v>
      </c>
      <c r="O286" s="35">
        <f t="shared" si="67"/>
        <v>24432.311999410853</v>
      </c>
      <c r="P286" s="36">
        <f t="shared" si="70"/>
        <v>0.98725750546734614</v>
      </c>
      <c r="Q286" s="204">
        <v>-25612.783026526744</v>
      </c>
      <c r="R286" s="199">
        <f t="shared" si="71"/>
        <v>-5.4816367527996514E-3</v>
      </c>
      <c r="S286" s="199">
        <f t="shared" si="72"/>
        <v>-1.967498432320865E-2</v>
      </c>
      <c r="T286" s="202">
        <v>205163</v>
      </c>
      <c r="U286" s="218">
        <v>5086437</v>
      </c>
      <c r="V286" s="4">
        <v>25151.121220362449</v>
      </c>
      <c r="W286" s="4"/>
      <c r="X286" s="4"/>
      <c r="Y286" s="44"/>
      <c r="Z286" s="45"/>
      <c r="AA286" s="45"/>
      <c r="AB286" s="44"/>
    </row>
    <row r="287" spans="2:28">
      <c r="B287" s="143">
        <v>5006</v>
      </c>
      <c r="C287" s="34" t="s">
        <v>307</v>
      </c>
      <c r="D287" s="208">
        <v>448276</v>
      </c>
      <c r="E287" s="37">
        <f t="shared" si="68"/>
        <v>18404.401198834013</v>
      </c>
      <c r="F287" s="178">
        <f t="shared" si="69"/>
        <v>0.74368251427123444</v>
      </c>
      <c r="G287" s="38">
        <f t="shared" ref="G287:G350" si="73">($E$363-E287)*0.6</f>
        <v>3805.9546253428007</v>
      </c>
      <c r="H287" s="38">
        <f t="shared" ref="H287:H350" si="74">G287*T287/1000</f>
        <v>92701.636809474599</v>
      </c>
      <c r="I287" s="38">
        <f t="shared" ref="I287:I350" si="75">IF(E287&lt;E$363*0.9,(E$363*0.9-E287)*0.35,0)</f>
        <v>1353.9721363457807</v>
      </c>
      <c r="J287" s="39">
        <f t="shared" ref="J287:J350" si="76">I287*T287/1000</f>
        <v>32978.699324974179</v>
      </c>
      <c r="K287" s="38">
        <f t="shared" ref="K287:K350" si="77">I287+J$365</f>
        <v>1075.1794692571468</v>
      </c>
      <c r="L287" s="39">
        <f t="shared" ref="L287:L350" si="78">K287*T287/1000</f>
        <v>26188.146332696328</v>
      </c>
      <c r="M287" s="35">
        <f t="shared" ref="M287:M350" si="79">H287+L287</f>
        <v>118889.78314217093</v>
      </c>
      <c r="N287" s="35">
        <f t="shared" ref="N287:N350" si="80">D287+M287</f>
        <v>567165.78314217087</v>
      </c>
      <c r="O287" s="35">
        <f t="shared" ref="O287:O350" si="81">N287/T287*1000</f>
        <v>23285.535293433957</v>
      </c>
      <c r="P287" s="36">
        <f t="shared" si="70"/>
        <v>0.94091870993714377</v>
      </c>
      <c r="Q287" s="204">
        <v>24834.110279697823</v>
      </c>
      <c r="R287" s="199">
        <f t="shared" si="71"/>
        <v>-7.8292454987381986E-3</v>
      </c>
      <c r="S287" s="199">
        <f t="shared" si="72"/>
        <v>-3.1447754585998736E-3</v>
      </c>
      <c r="T287" s="202">
        <v>24357</v>
      </c>
      <c r="U287" s="218">
        <v>451813.35769701918</v>
      </c>
      <c r="V287" s="4">
        <v>18462.461494647727</v>
      </c>
      <c r="W287" s="4"/>
      <c r="X287" s="146"/>
      <c r="Y287" s="45"/>
      <c r="Z287" s="45"/>
      <c r="AA287" s="45"/>
      <c r="AB287" s="147"/>
    </row>
    <row r="288" spans="2:28">
      <c r="B288" s="143">
        <v>5007</v>
      </c>
      <c r="C288" s="34" t="s">
        <v>308</v>
      </c>
      <c r="D288" s="208">
        <v>297545</v>
      </c>
      <c r="E288" s="37">
        <f t="shared" si="68"/>
        <v>19536.769533814841</v>
      </c>
      <c r="F288" s="178">
        <f t="shared" si="69"/>
        <v>0.78943909832641268</v>
      </c>
      <c r="G288" s="38">
        <f t="shared" si="73"/>
        <v>3126.5336243543047</v>
      </c>
      <c r="H288" s="38">
        <f t="shared" si="74"/>
        <v>47617.107098916058</v>
      </c>
      <c r="I288" s="38">
        <f t="shared" si="75"/>
        <v>957.64321910249123</v>
      </c>
      <c r="J288" s="39">
        <f t="shared" si="76"/>
        <v>14584.90622693094</v>
      </c>
      <c r="K288" s="38">
        <f t="shared" si="77"/>
        <v>678.8505520138574</v>
      </c>
      <c r="L288" s="39">
        <f t="shared" si="78"/>
        <v>10338.893907171048</v>
      </c>
      <c r="M288" s="35">
        <f t="shared" si="79"/>
        <v>57956.001006087106</v>
      </c>
      <c r="N288" s="35">
        <f t="shared" si="80"/>
        <v>355501.00100608711</v>
      </c>
      <c r="O288" s="35">
        <f t="shared" si="81"/>
        <v>23342.153710183004</v>
      </c>
      <c r="P288" s="36">
        <f t="shared" si="70"/>
        <v>0.94320653913990282</v>
      </c>
      <c r="Q288" s="204">
        <v>10767.657874935256</v>
      </c>
      <c r="R288" s="199">
        <f t="shared" si="71"/>
        <v>-2.0914221657699901E-3</v>
      </c>
      <c r="S288" s="199">
        <f t="shared" si="72"/>
        <v>5.4436721514287663E-3</v>
      </c>
      <c r="T288" s="202">
        <v>15230</v>
      </c>
      <c r="U288" s="218">
        <v>298168.5964116719</v>
      </c>
      <c r="V288" s="4">
        <v>19430.993575214852</v>
      </c>
      <c r="W288" s="4"/>
      <c r="X288" s="146"/>
      <c r="Y288" s="45"/>
      <c r="Z288" s="45"/>
      <c r="AA288" s="45"/>
      <c r="AB288" s="44"/>
    </row>
    <row r="289" spans="2:28">
      <c r="B289" s="3">
        <v>5014</v>
      </c>
      <c r="C289" t="s">
        <v>309</v>
      </c>
      <c r="D289" s="208">
        <v>156091</v>
      </c>
      <c r="E289" s="37">
        <f t="shared" si="68"/>
        <v>30303.047951854009</v>
      </c>
      <c r="F289" s="178">
        <f t="shared" si="69"/>
        <v>1.2244813970010771</v>
      </c>
      <c r="G289" s="38">
        <f t="shared" si="73"/>
        <v>-3333.2334264691963</v>
      </c>
      <c r="H289" s="38">
        <f t="shared" si="74"/>
        <v>-17169.48537974283</v>
      </c>
      <c r="I289" s="38">
        <f t="shared" si="75"/>
        <v>0</v>
      </c>
      <c r="J289" s="39">
        <f t="shared" si="76"/>
        <v>0</v>
      </c>
      <c r="K289" s="38">
        <f t="shared" si="77"/>
        <v>-278.79266708863389</v>
      </c>
      <c r="L289" s="39">
        <f t="shared" si="78"/>
        <v>-1436.061028173553</v>
      </c>
      <c r="M289" s="35">
        <f t="shared" si="79"/>
        <v>-18605.546407916383</v>
      </c>
      <c r="N289" s="35">
        <f t="shared" si="80"/>
        <v>137485.45359208362</v>
      </c>
      <c r="O289" s="35">
        <f t="shared" si="81"/>
        <v>26691.021858296179</v>
      </c>
      <c r="P289" s="36">
        <f t="shared" si="70"/>
        <v>1.0785271430240129</v>
      </c>
      <c r="Q289" s="204">
        <v>-6723.6430232041857</v>
      </c>
      <c r="R289" s="36">
        <f t="shared" si="71"/>
        <v>1.3242367787291221E-2</v>
      </c>
      <c r="S289" s="36">
        <f t="shared" si="72"/>
        <v>-3.0843875080582596E-3</v>
      </c>
      <c r="T289" s="202">
        <v>5151</v>
      </c>
      <c r="U289" s="218">
        <v>154051</v>
      </c>
      <c r="V289" s="4">
        <v>30396.803472770323</v>
      </c>
      <c r="Y289" s="44"/>
      <c r="Z289" s="44"/>
      <c r="AA289" s="44"/>
      <c r="AB289" s="44"/>
    </row>
    <row r="290" spans="2:28">
      <c r="B290" s="3">
        <v>5020</v>
      </c>
      <c r="C290" t="s">
        <v>310</v>
      </c>
      <c r="D290" s="208">
        <v>17113</v>
      </c>
      <c r="E290" s="37">
        <f t="shared" si="68"/>
        <v>18051.687763713078</v>
      </c>
      <c r="F290" s="178">
        <f t="shared" si="69"/>
        <v>0.72943011825931747</v>
      </c>
      <c r="G290" s="38">
        <f t="shared" si="73"/>
        <v>4017.5826864153619</v>
      </c>
      <c r="H290" s="38">
        <f t="shared" si="74"/>
        <v>3808.668386721763</v>
      </c>
      <c r="I290" s="38">
        <f t="shared" si="75"/>
        <v>1477.4218386381081</v>
      </c>
      <c r="J290" s="39">
        <f t="shared" si="76"/>
        <v>1400.5959030289264</v>
      </c>
      <c r="K290" s="38">
        <f t="shared" si="77"/>
        <v>1198.6291715494742</v>
      </c>
      <c r="L290" s="39">
        <f t="shared" si="78"/>
        <v>1136.3004546289017</v>
      </c>
      <c r="M290" s="35">
        <f t="shared" si="79"/>
        <v>4944.9688413506647</v>
      </c>
      <c r="N290" s="35">
        <f t="shared" si="80"/>
        <v>22057.968841350666</v>
      </c>
      <c r="O290" s="35">
        <f t="shared" si="81"/>
        <v>23267.89962167792</v>
      </c>
      <c r="P290" s="36">
        <f t="shared" si="70"/>
        <v>0.94020609013654821</v>
      </c>
      <c r="Q290" s="204">
        <v>1199.6817771135047</v>
      </c>
      <c r="R290" s="36">
        <f t="shared" si="71"/>
        <v>-2.7172986186117902E-2</v>
      </c>
      <c r="S290" s="36">
        <f t="shared" si="72"/>
        <v>-2.8199175019255E-2</v>
      </c>
      <c r="T290" s="202">
        <v>948</v>
      </c>
      <c r="U290" s="218">
        <v>17591</v>
      </c>
      <c r="V290" s="4">
        <v>18575.501583949313</v>
      </c>
      <c r="Y290" s="44"/>
      <c r="Z290" s="44"/>
      <c r="AA290" s="44"/>
      <c r="AB290" s="44"/>
    </row>
    <row r="291" spans="2:28">
      <c r="B291" s="3">
        <v>5021</v>
      </c>
      <c r="C291" t="s">
        <v>311</v>
      </c>
      <c r="D291" s="208">
        <v>145124</v>
      </c>
      <c r="E291" s="37">
        <f t="shared" si="68"/>
        <v>20729.038708755892</v>
      </c>
      <c r="F291" s="178">
        <f t="shared" si="69"/>
        <v>0.83761614729035427</v>
      </c>
      <c r="G291" s="38">
        <f t="shared" si="73"/>
        <v>2411.1721193896738</v>
      </c>
      <c r="H291" s="38">
        <f t="shared" si="74"/>
        <v>16880.616007847104</v>
      </c>
      <c r="I291" s="38">
        <f t="shared" si="75"/>
        <v>540.34900787312324</v>
      </c>
      <c r="J291" s="39">
        <f t="shared" si="76"/>
        <v>3782.9834041197355</v>
      </c>
      <c r="K291" s="38">
        <f t="shared" si="77"/>
        <v>261.55634078448935</v>
      </c>
      <c r="L291" s="39">
        <f t="shared" si="78"/>
        <v>1831.1559418322099</v>
      </c>
      <c r="M291" s="35">
        <f t="shared" si="79"/>
        <v>18711.771949679314</v>
      </c>
      <c r="N291" s="35">
        <f t="shared" si="80"/>
        <v>163835.7719496793</v>
      </c>
      <c r="O291" s="35">
        <f t="shared" si="81"/>
        <v>23401.767168930055</v>
      </c>
      <c r="P291" s="36">
        <f t="shared" si="70"/>
        <v>0.94561539158809982</v>
      </c>
      <c r="Q291" s="204">
        <v>2488.0312463835799</v>
      </c>
      <c r="R291" s="36">
        <f t="shared" si="71"/>
        <v>1.6160654268429307E-2</v>
      </c>
      <c r="S291" s="36">
        <f t="shared" si="72"/>
        <v>1.2386882377130955E-2</v>
      </c>
      <c r="T291" s="202">
        <v>7001</v>
      </c>
      <c r="U291" s="218">
        <v>142816</v>
      </c>
      <c r="V291" s="4">
        <v>20475.41218637993</v>
      </c>
      <c r="Y291" s="44"/>
      <c r="Z291" s="44"/>
    </row>
    <row r="292" spans="2:28">
      <c r="B292" s="3">
        <v>5022</v>
      </c>
      <c r="C292" t="s">
        <v>312</v>
      </c>
      <c r="D292" s="208">
        <v>47657</v>
      </c>
      <c r="E292" s="37">
        <f t="shared" si="68"/>
        <v>19170.152855993565</v>
      </c>
      <c r="F292" s="178">
        <f t="shared" si="69"/>
        <v>0.77462490199422418</v>
      </c>
      <c r="G292" s="38">
        <f t="shared" si="73"/>
        <v>3346.50363104707</v>
      </c>
      <c r="H292" s="38">
        <f t="shared" si="74"/>
        <v>8319.4080267830159</v>
      </c>
      <c r="I292" s="38">
        <f t="shared" si="75"/>
        <v>1085.9590563399377</v>
      </c>
      <c r="J292" s="39">
        <f t="shared" si="76"/>
        <v>2699.6942140610849</v>
      </c>
      <c r="K292" s="38">
        <f t="shared" si="77"/>
        <v>807.16638925130383</v>
      </c>
      <c r="L292" s="39">
        <f t="shared" si="78"/>
        <v>2006.6156436787412</v>
      </c>
      <c r="M292" s="35">
        <f t="shared" si="79"/>
        <v>10326.023670461756</v>
      </c>
      <c r="N292" s="35">
        <f t="shared" si="80"/>
        <v>57983.023670461756</v>
      </c>
      <c r="O292" s="35">
        <f t="shared" si="81"/>
        <v>23323.822876291939</v>
      </c>
      <c r="P292" s="36">
        <f t="shared" si="70"/>
        <v>0.94246582932329337</v>
      </c>
      <c r="Q292" s="204">
        <v>3458.2743648778132</v>
      </c>
      <c r="R292" s="36">
        <f t="shared" si="71"/>
        <v>-3.7368452946048035E-2</v>
      </c>
      <c r="S292" s="36">
        <f t="shared" si="72"/>
        <v>-3.1560137094958127E-2</v>
      </c>
      <c r="T292" s="202">
        <v>2486</v>
      </c>
      <c r="U292" s="218">
        <v>49507</v>
      </c>
      <c r="V292" s="4">
        <v>19794.882047181127</v>
      </c>
      <c r="Y292" s="44"/>
      <c r="Z292" s="44"/>
    </row>
    <row r="293" spans="2:28">
      <c r="B293" s="3">
        <v>5025</v>
      </c>
      <c r="C293" t="s">
        <v>313</v>
      </c>
      <c r="D293" s="208">
        <v>117469</v>
      </c>
      <c r="E293" s="37">
        <f t="shared" si="68"/>
        <v>21048.020068088157</v>
      </c>
      <c r="F293" s="178">
        <f t="shared" si="69"/>
        <v>0.85050550221970156</v>
      </c>
      <c r="G293" s="38">
        <f t="shared" si="73"/>
        <v>2219.7833037903147</v>
      </c>
      <c r="H293" s="38">
        <f t="shared" si="74"/>
        <v>12388.610618453748</v>
      </c>
      <c r="I293" s="38">
        <f t="shared" si="75"/>
        <v>428.70553210683045</v>
      </c>
      <c r="J293" s="39">
        <f t="shared" si="76"/>
        <v>2392.6055746882207</v>
      </c>
      <c r="K293" s="38">
        <f t="shared" si="77"/>
        <v>149.91286501819656</v>
      </c>
      <c r="L293" s="39">
        <f t="shared" si="78"/>
        <v>836.66369966655498</v>
      </c>
      <c r="M293" s="35">
        <f t="shared" si="79"/>
        <v>13225.274318120302</v>
      </c>
      <c r="N293" s="35">
        <f t="shared" si="80"/>
        <v>130694.2743181203</v>
      </c>
      <c r="O293" s="35">
        <f t="shared" si="81"/>
        <v>23417.716236896667</v>
      </c>
      <c r="P293" s="36">
        <f t="shared" si="70"/>
        <v>0.94625985933456724</v>
      </c>
      <c r="Q293" s="204">
        <v>2376.9408207494398</v>
      </c>
      <c r="R293" s="36">
        <f t="shared" si="71"/>
        <v>-1.6032433428545104E-2</v>
      </c>
      <c r="S293" s="36">
        <f t="shared" si="72"/>
        <v>-1.0919539783934366E-2</v>
      </c>
      <c r="T293" s="202">
        <v>5581</v>
      </c>
      <c r="U293" s="218">
        <v>119383</v>
      </c>
      <c r="V293" s="4">
        <v>21280.392156862745</v>
      </c>
      <c r="Y293" s="44"/>
      <c r="Z293" s="44"/>
    </row>
    <row r="294" spans="2:28">
      <c r="B294" s="3">
        <v>5026</v>
      </c>
      <c r="C294" t="s">
        <v>314</v>
      </c>
      <c r="D294" s="208">
        <v>35563</v>
      </c>
      <c r="E294" s="37">
        <f t="shared" si="68"/>
        <v>17952.044422009087</v>
      </c>
      <c r="F294" s="178">
        <f t="shared" si="69"/>
        <v>0.72540374380202155</v>
      </c>
      <c r="G294" s="38">
        <f t="shared" si="73"/>
        <v>4077.3686914377568</v>
      </c>
      <c r="H294" s="38">
        <f t="shared" si="74"/>
        <v>8077.267377738196</v>
      </c>
      <c r="I294" s="38">
        <f t="shared" si="75"/>
        <v>1512.297008234505</v>
      </c>
      <c r="J294" s="39">
        <f t="shared" si="76"/>
        <v>2995.8603733125542</v>
      </c>
      <c r="K294" s="38">
        <f t="shared" si="77"/>
        <v>1233.5043411458712</v>
      </c>
      <c r="L294" s="39">
        <f t="shared" si="78"/>
        <v>2443.5720998099705</v>
      </c>
      <c r="M294" s="35">
        <f t="shared" si="79"/>
        <v>10520.839477548167</v>
      </c>
      <c r="N294" s="35">
        <f t="shared" si="80"/>
        <v>46083.839477548165</v>
      </c>
      <c r="O294" s="35">
        <f t="shared" si="81"/>
        <v>23262.917454592713</v>
      </c>
      <c r="P294" s="36">
        <f t="shared" si="70"/>
        <v>0.9400047714136831</v>
      </c>
      <c r="Q294" s="204">
        <v>2425.6087557614446</v>
      </c>
      <c r="R294" s="36">
        <f t="shared" si="71"/>
        <v>-4.497034767700048E-4</v>
      </c>
      <c r="S294" s="36">
        <f t="shared" si="72"/>
        <v>2.175131270042439E-2</v>
      </c>
      <c r="T294" s="202">
        <v>1981</v>
      </c>
      <c r="U294" s="218">
        <v>35579</v>
      </c>
      <c r="V294" s="4">
        <v>17569.876543209877</v>
      </c>
      <c r="Y294" s="44"/>
      <c r="Z294" s="44"/>
    </row>
    <row r="295" spans="2:28">
      <c r="B295" s="3">
        <v>5027</v>
      </c>
      <c r="C295" t="s">
        <v>315</v>
      </c>
      <c r="D295" s="208">
        <v>110313</v>
      </c>
      <c r="E295" s="37">
        <f t="shared" si="68"/>
        <v>17684.033344020521</v>
      </c>
      <c r="F295" s="178">
        <f t="shared" si="69"/>
        <v>0.71457398899621416</v>
      </c>
      <c r="G295" s="38">
        <f t="shared" si="73"/>
        <v>4238.1753382308962</v>
      </c>
      <c r="H295" s="38">
        <f t="shared" si="74"/>
        <v>26437.73775988433</v>
      </c>
      <c r="I295" s="38">
        <f t="shared" si="75"/>
        <v>1606.1008855305029</v>
      </c>
      <c r="J295" s="39">
        <f t="shared" si="76"/>
        <v>10018.857323939277</v>
      </c>
      <c r="K295" s="38">
        <f t="shared" si="77"/>
        <v>1327.308218441869</v>
      </c>
      <c r="L295" s="39">
        <f t="shared" si="78"/>
        <v>8279.7486666403802</v>
      </c>
      <c r="M295" s="35">
        <f t="shared" si="79"/>
        <v>34717.486426524709</v>
      </c>
      <c r="N295" s="35">
        <f t="shared" si="80"/>
        <v>145030.4864265247</v>
      </c>
      <c r="O295" s="35">
        <f t="shared" si="81"/>
        <v>23249.516900693285</v>
      </c>
      <c r="P295" s="36">
        <f t="shared" si="70"/>
        <v>0.93946328367339282</v>
      </c>
      <c r="Q295" s="204">
        <v>7749.7566726097284</v>
      </c>
      <c r="R295" s="36">
        <f t="shared" si="71"/>
        <v>-2.3062730627306273E-3</v>
      </c>
      <c r="S295" s="36">
        <f t="shared" si="72"/>
        <v>-1.0267684433816397E-3</v>
      </c>
      <c r="T295" s="202">
        <v>6238</v>
      </c>
      <c r="U295" s="218">
        <v>110568</v>
      </c>
      <c r="V295" s="4">
        <v>17702.209414024976</v>
      </c>
      <c r="Y295" s="44"/>
      <c r="Z295" s="44"/>
    </row>
    <row r="296" spans="2:28">
      <c r="B296" s="3">
        <v>5028</v>
      </c>
      <c r="C296" t="s">
        <v>316</v>
      </c>
      <c r="D296" s="208">
        <v>327359</v>
      </c>
      <c r="E296" s="37">
        <f t="shared" si="68"/>
        <v>19563.676567262293</v>
      </c>
      <c r="F296" s="178">
        <f t="shared" si="69"/>
        <v>0.79052635403604421</v>
      </c>
      <c r="G296" s="38">
        <f t="shared" si="73"/>
        <v>3110.3894042858328</v>
      </c>
      <c r="H296" s="38">
        <f t="shared" si="74"/>
        <v>52046.145901914846</v>
      </c>
      <c r="I296" s="38">
        <f t="shared" si="75"/>
        <v>948.22575739588274</v>
      </c>
      <c r="J296" s="39">
        <f t="shared" si="76"/>
        <v>15866.661598505305</v>
      </c>
      <c r="K296" s="38">
        <f t="shared" si="77"/>
        <v>669.4330903072489</v>
      </c>
      <c r="L296" s="39">
        <f t="shared" si="78"/>
        <v>11201.623900111197</v>
      </c>
      <c r="M296" s="35">
        <f t="shared" si="79"/>
        <v>63247.769802026043</v>
      </c>
      <c r="N296" s="35">
        <f t="shared" si="80"/>
        <v>390606.76980202604</v>
      </c>
      <c r="O296" s="35">
        <f t="shared" si="81"/>
        <v>23343.499061855378</v>
      </c>
      <c r="P296" s="36">
        <f t="shared" si="70"/>
        <v>0.94326090192538448</v>
      </c>
      <c r="Q296" s="204">
        <v>13084.011262067826</v>
      </c>
      <c r="R296" s="36">
        <f t="shared" si="71"/>
        <v>-1.1826960519444454E-2</v>
      </c>
      <c r="S296" s="36">
        <f t="shared" si="72"/>
        <v>-2.1925424019783715E-2</v>
      </c>
      <c r="T296" s="202">
        <v>16733</v>
      </c>
      <c r="U296" s="218">
        <v>331277</v>
      </c>
      <c r="V296" s="4">
        <v>20002.234029706557</v>
      </c>
      <c r="Y296" s="44"/>
      <c r="Z296" s="44"/>
    </row>
    <row r="297" spans="2:28">
      <c r="B297" s="3">
        <v>5029</v>
      </c>
      <c r="C297" t="s">
        <v>317</v>
      </c>
      <c r="D297" s="208">
        <v>159503</v>
      </c>
      <c r="E297" s="37">
        <f t="shared" si="68"/>
        <v>19159.519519519519</v>
      </c>
      <c r="F297" s="178">
        <f t="shared" si="69"/>
        <v>0.77419523159535175</v>
      </c>
      <c r="G297" s="38">
        <f t="shared" si="73"/>
        <v>3352.8836329314972</v>
      </c>
      <c r="H297" s="38">
        <f t="shared" si="74"/>
        <v>27912.756244154712</v>
      </c>
      <c r="I297" s="38">
        <f t="shared" si="75"/>
        <v>1089.6807241058536</v>
      </c>
      <c r="J297" s="39">
        <f t="shared" si="76"/>
        <v>9071.5920281812305</v>
      </c>
      <c r="K297" s="38">
        <f t="shared" si="77"/>
        <v>810.88805701721981</v>
      </c>
      <c r="L297" s="39">
        <f t="shared" si="78"/>
        <v>6750.6430746683554</v>
      </c>
      <c r="M297" s="35">
        <f t="shared" si="79"/>
        <v>34663.399318823067</v>
      </c>
      <c r="N297" s="35">
        <f t="shared" si="80"/>
        <v>194166.39931882307</v>
      </c>
      <c r="O297" s="35">
        <f t="shared" si="81"/>
        <v>23323.291209468236</v>
      </c>
      <c r="P297" s="36">
        <f t="shared" si="70"/>
        <v>0.94244434580334968</v>
      </c>
      <c r="Q297" s="204">
        <v>7563.5741502847159</v>
      </c>
      <c r="R297" s="36">
        <f t="shared" si="71"/>
        <v>7.4785717443894917E-3</v>
      </c>
      <c r="S297" s="36">
        <f t="shared" si="72"/>
        <v>-3.8971622789105314E-3</v>
      </c>
      <c r="T297" s="202">
        <v>8325</v>
      </c>
      <c r="U297" s="218">
        <v>158319</v>
      </c>
      <c r="V297" s="4">
        <v>19234.479407119426</v>
      </c>
      <c r="Y297" s="44"/>
      <c r="Z297" s="44"/>
    </row>
    <row r="298" spans="2:28">
      <c r="B298" s="3">
        <v>5031</v>
      </c>
      <c r="C298" t="s">
        <v>318</v>
      </c>
      <c r="D298" s="208">
        <v>319525</v>
      </c>
      <c r="E298" s="37">
        <f t="shared" si="68"/>
        <v>22584.464235227591</v>
      </c>
      <c r="F298" s="178">
        <f t="shared" si="69"/>
        <v>0.91258992696740893</v>
      </c>
      <c r="G298" s="38">
        <f t="shared" si="73"/>
        <v>1297.9168035066541</v>
      </c>
      <c r="H298" s="38">
        <f t="shared" si="74"/>
        <v>18362.92693601214</v>
      </c>
      <c r="I298" s="38">
        <f t="shared" si="75"/>
        <v>0</v>
      </c>
      <c r="J298" s="39">
        <f t="shared" si="76"/>
        <v>0</v>
      </c>
      <c r="K298" s="38">
        <f t="shared" si="77"/>
        <v>-278.79266708863389</v>
      </c>
      <c r="L298" s="39">
        <f t="shared" si="78"/>
        <v>-3944.3586539699922</v>
      </c>
      <c r="M298" s="35">
        <f t="shared" si="79"/>
        <v>14418.568282042148</v>
      </c>
      <c r="N298" s="35">
        <f t="shared" si="80"/>
        <v>333943.56828204216</v>
      </c>
      <c r="O298" s="35">
        <f t="shared" si="81"/>
        <v>23603.588371645616</v>
      </c>
      <c r="P298" s="36">
        <f t="shared" si="70"/>
        <v>0.95377055501054586</v>
      </c>
      <c r="Q298" s="204">
        <v>2449.1468273553419</v>
      </c>
      <c r="R298" s="36">
        <f t="shared" si="71"/>
        <v>6.6062225134518697E-3</v>
      </c>
      <c r="S298" s="36">
        <f t="shared" si="72"/>
        <v>-1.0777944522997334E-3</v>
      </c>
      <c r="T298" s="202">
        <v>14148</v>
      </c>
      <c r="U298" s="218">
        <v>317428</v>
      </c>
      <c r="V298" s="4">
        <v>22608.831908831908</v>
      </c>
      <c r="Y298" s="44"/>
      <c r="Z298" s="44"/>
    </row>
    <row r="299" spans="2:28">
      <c r="B299" s="3">
        <v>5032</v>
      </c>
      <c r="C299" t="s">
        <v>319</v>
      </c>
      <c r="D299" s="208">
        <v>79979</v>
      </c>
      <c r="E299" s="37">
        <f t="shared" si="68"/>
        <v>19689.561792220578</v>
      </c>
      <c r="F299" s="178">
        <f t="shared" si="69"/>
        <v>0.79561310690538012</v>
      </c>
      <c r="G299" s="38">
        <f t="shared" si="73"/>
        <v>3034.8582693108619</v>
      </c>
      <c r="H299" s="38">
        <f t="shared" si="74"/>
        <v>12327.59428994072</v>
      </c>
      <c r="I299" s="38">
        <f t="shared" si="75"/>
        <v>904.16592866048302</v>
      </c>
      <c r="J299" s="39">
        <f t="shared" si="76"/>
        <v>3672.7220022188822</v>
      </c>
      <c r="K299" s="38">
        <f t="shared" si="77"/>
        <v>625.37326157184907</v>
      </c>
      <c r="L299" s="39">
        <f t="shared" si="78"/>
        <v>2540.266188504851</v>
      </c>
      <c r="M299" s="35">
        <f t="shared" si="79"/>
        <v>14867.860478445571</v>
      </c>
      <c r="N299" s="35">
        <f t="shared" si="80"/>
        <v>94846.860478445567</v>
      </c>
      <c r="O299" s="35">
        <f t="shared" si="81"/>
        <v>23349.793323103291</v>
      </c>
      <c r="P299" s="36">
        <f t="shared" si="70"/>
        <v>0.94351523956885119</v>
      </c>
      <c r="Q299" s="204">
        <v>4344.7295133281204</v>
      </c>
      <c r="R299" s="36">
        <f t="shared" si="71"/>
        <v>1.1828854815039725E-2</v>
      </c>
      <c r="S299" s="36">
        <f t="shared" si="72"/>
        <v>1.8305356593767159E-2</v>
      </c>
      <c r="T299" s="202">
        <v>4062</v>
      </c>
      <c r="U299" s="218">
        <v>79044</v>
      </c>
      <c r="V299" s="4">
        <v>19335.616438356163</v>
      </c>
      <c r="Y299" s="44"/>
      <c r="Z299" s="44"/>
    </row>
    <row r="300" spans="2:28">
      <c r="B300" s="3">
        <v>5033</v>
      </c>
      <c r="C300" t="s">
        <v>320</v>
      </c>
      <c r="D300" s="208">
        <v>29309</v>
      </c>
      <c r="E300" s="37">
        <f t="shared" si="68"/>
        <v>38113.133940182051</v>
      </c>
      <c r="F300" s="178">
        <f t="shared" si="69"/>
        <v>1.5400702782542368</v>
      </c>
      <c r="G300" s="38">
        <f t="shared" si="73"/>
        <v>-8019.2850194660214</v>
      </c>
      <c r="H300" s="38">
        <f t="shared" si="74"/>
        <v>-6166.83017996937</v>
      </c>
      <c r="I300" s="38">
        <f t="shared" si="75"/>
        <v>0</v>
      </c>
      <c r="J300" s="39">
        <f t="shared" si="76"/>
        <v>0</v>
      </c>
      <c r="K300" s="38">
        <f t="shared" si="77"/>
        <v>-278.79266708863389</v>
      </c>
      <c r="L300" s="39">
        <f t="shared" si="78"/>
        <v>-214.39156099115945</v>
      </c>
      <c r="M300" s="35">
        <f t="shared" si="79"/>
        <v>-6381.2217409605291</v>
      </c>
      <c r="N300" s="35">
        <f t="shared" si="80"/>
        <v>22927.778259039471</v>
      </c>
      <c r="O300" s="35">
        <f t="shared" si="81"/>
        <v>29815.056253627401</v>
      </c>
      <c r="P300" s="36">
        <f t="shared" si="70"/>
        <v>1.2047626955252768</v>
      </c>
      <c r="Q300" s="204">
        <v>318.20906914307761</v>
      </c>
      <c r="R300" s="36">
        <f t="shared" si="71"/>
        <v>-3.155564366904573E-2</v>
      </c>
      <c r="S300" s="36">
        <f t="shared" si="72"/>
        <v>-7.1756922265760528E-5</v>
      </c>
      <c r="T300" s="202">
        <v>769</v>
      </c>
      <c r="U300" s="218">
        <v>30264</v>
      </c>
      <c r="V300" s="4">
        <v>38115.869017632242</v>
      </c>
      <c r="Y300" s="44"/>
      <c r="Z300" s="44"/>
    </row>
    <row r="301" spans="2:28">
      <c r="B301" s="3">
        <v>5034</v>
      </c>
      <c r="C301" t="s">
        <v>321</v>
      </c>
      <c r="D301" s="208">
        <v>45621</v>
      </c>
      <c r="E301" s="37">
        <f t="shared" si="68"/>
        <v>18836.08587943848</v>
      </c>
      <c r="F301" s="178">
        <f t="shared" si="69"/>
        <v>0.76112596951739819</v>
      </c>
      <c r="G301" s="38">
        <f t="shared" si="73"/>
        <v>3546.9438169801206</v>
      </c>
      <c r="H301" s="38">
        <f t="shared" si="74"/>
        <v>8590.6979247258532</v>
      </c>
      <c r="I301" s="38">
        <f t="shared" si="75"/>
        <v>1202.8824981342173</v>
      </c>
      <c r="J301" s="39">
        <f t="shared" si="76"/>
        <v>2913.3814104810745</v>
      </c>
      <c r="K301" s="38">
        <f t="shared" si="77"/>
        <v>924.08983104558342</v>
      </c>
      <c r="L301" s="39">
        <f t="shared" si="78"/>
        <v>2238.1455707924029</v>
      </c>
      <c r="M301" s="35">
        <f t="shared" si="79"/>
        <v>10828.843495518257</v>
      </c>
      <c r="N301" s="35">
        <f t="shared" si="80"/>
        <v>56449.84349551826</v>
      </c>
      <c r="O301" s="35">
        <f t="shared" si="81"/>
        <v>23307.119527464187</v>
      </c>
      <c r="P301" s="36">
        <f t="shared" si="70"/>
        <v>0.94179088269945221</v>
      </c>
      <c r="Q301" s="204">
        <v>3363.7426837224784</v>
      </c>
      <c r="R301" s="36">
        <f t="shared" si="71"/>
        <v>-1.6852358683705795E-2</v>
      </c>
      <c r="S301" s="36">
        <f t="shared" si="72"/>
        <v>-1.2793119867370896E-2</v>
      </c>
      <c r="T301" s="202">
        <v>2422</v>
      </c>
      <c r="U301" s="218">
        <v>46403</v>
      </c>
      <c r="V301" s="4">
        <v>19080.18092105263</v>
      </c>
      <c r="Y301" s="44"/>
      <c r="Z301" s="44"/>
    </row>
    <row r="302" spans="2:28">
      <c r="B302" s="3">
        <v>5035</v>
      </c>
      <c r="C302" t="s">
        <v>322</v>
      </c>
      <c r="D302" s="208">
        <v>469571</v>
      </c>
      <c r="E302" s="37">
        <f t="shared" si="68"/>
        <v>19447.960240215365</v>
      </c>
      <c r="F302" s="178">
        <f t="shared" si="69"/>
        <v>0.78585050459596884</v>
      </c>
      <c r="G302" s="38">
        <f t="shared" si="73"/>
        <v>3179.8192005139899</v>
      </c>
      <c r="H302" s="38">
        <f t="shared" si="74"/>
        <v>76776.734596410286</v>
      </c>
      <c r="I302" s="38">
        <f t="shared" si="75"/>
        <v>988.72647186230768</v>
      </c>
      <c r="J302" s="39">
        <f t="shared" si="76"/>
        <v>23872.80066311542</v>
      </c>
      <c r="K302" s="38">
        <f t="shared" si="77"/>
        <v>709.93380477367373</v>
      </c>
      <c r="L302" s="39">
        <f t="shared" si="78"/>
        <v>17141.351716260353</v>
      </c>
      <c r="M302" s="35">
        <f t="shared" si="79"/>
        <v>93918.086312670639</v>
      </c>
      <c r="N302" s="35">
        <f t="shared" si="80"/>
        <v>563489.08631267061</v>
      </c>
      <c r="O302" s="35">
        <f t="shared" si="81"/>
        <v>23337.71324550303</v>
      </c>
      <c r="P302" s="36">
        <f t="shared" si="70"/>
        <v>0.94302710945338064</v>
      </c>
      <c r="Q302" s="204">
        <v>19510.79283587083</v>
      </c>
      <c r="R302" s="36">
        <f t="shared" si="71"/>
        <v>-2.166186079071938E-2</v>
      </c>
      <c r="S302" s="36">
        <f t="shared" si="72"/>
        <v>-2.6402617149695915E-2</v>
      </c>
      <c r="T302" s="202">
        <v>24145</v>
      </c>
      <c r="U302" s="218">
        <v>479968</v>
      </c>
      <c r="V302" s="4">
        <v>19975.362077576163</v>
      </c>
      <c r="Y302" s="44"/>
      <c r="Z302" s="44"/>
    </row>
    <row r="303" spans="2:28">
      <c r="B303" s="3">
        <v>5036</v>
      </c>
      <c r="C303" t="s">
        <v>323</v>
      </c>
      <c r="D303" s="208">
        <v>45222</v>
      </c>
      <c r="E303" s="37">
        <f t="shared" si="68"/>
        <v>17214.312904453749</v>
      </c>
      <c r="F303" s="178">
        <f t="shared" si="69"/>
        <v>0.69559359002926824</v>
      </c>
      <c r="G303" s="38">
        <f t="shared" si="73"/>
        <v>4520.0076019709595</v>
      </c>
      <c r="H303" s="38">
        <f t="shared" si="74"/>
        <v>11874.05997037771</v>
      </c>
      <c r="I303" s="38">
        <f t="shared" si="75"/>
        <v>1770.5030393788732</v>
      </c>
      <c r="J303" s="39">
        <f t="shared" si="76"/>
        <v>4651.1114844483</v>
      </c>
      <c r="K303" s="38">
        <f t="shared" si="77"/>
        <v>1491.7103722902393</v>
      </c>
      <c r="L303" s="39">
        <f t="shared" si="78"/>
        <v>3918.7231480064588</v>
      </c>
      <c r="M303" s="35">
        <f t="shared" si="79"/>
        <v>15792.783118384168</v>
      </c>
      <c r="N303" s="35">
        <f t="shared" si="80"/>
        <v>61014.78311838417</v>
      </c>
      <c r="O303" s="35">
        <f t="shared" si="81"/>
        <v>23226.030878714948</v>
      </c>
      <c r="P303" s="36">
        <f t="shared" si="70"/>
        <v>0.93851426372504554</v>
      </c>
      <c r="Q303" s="204">
        <v>2480.6722874231764</v>
      </c>
      <c r="R303" s="36">
        <f t="shared" si="71"/>
        <v>3.3385891547268114E-2</v>
      </c>
      <c r="S303" s="36">
        <f t="shared" si="72"/>
        <v>3.5352747069817191E-2</v>
      </c>
      <c r="T303" s="202">
        <v>2627</v>
      </c>
      <c r="U303" s="218">
        <v>43761</v>
      </c>
      <c r="V303" s="4">
        <v>16626.519756838905</v>
      </c>
      <c r="Y303" s="44"/>
      <c r="Z303" s="44"/>
    </row>
    <row r="304" spans="2:28">
      <c r="B304" s="3">
        <v>5037</v>
      </c>
      <c r="C304" t="s">
        <v>324</v>
      </c>
      <c r="D304" s="208">
        <v>394638</v>
      </c>
      <c r="E304" s="37">
        <f t="shared" si="68"/>
        <v>19571.414401904385</v>
      </c>
      <c r="F304" s="178">
        <f t="shared" si="69"/>
        <v>0.79083902339482837</v>
      </c>
      <c r="G304" s="38">
        <f t="shared" si="73"/>
        <v>3105.746703500578</v>
      </c>
      <c r="H304" s="38">
        <f t="shared" si="74"/>
        <v>62624.276529385657</v>
      </c>
      <c r="I304" s="38">
        <f t="shared" si="75"/>
        <v>945.51751527115061</v>
      </c>
      <c r="J304" s="39">
        <f t="shared" si="76"/>
        <v>19065.41517792748</v>
      </c>
      <c r="K304" s="38">
        <f t="shared" si="77"/>
        <v>666.72484818251678</v>
      </c>
      <c r="L304" s="39">
        <f t="shared" si="78"/>
        <v>13443.839838752268</v>
      </c>
      <c r="M304" s="35">
        <f t="shared" si="79"/>
        <v>76068.116368137926</v>
      </c>
      <c r="N304" s="35">
        <f t="shared" si="80"/>
        <v>470706.11636813794</v>
      </c>
      <c r="O304" s="35">
        <f t="shared" si="81"/>
        <v>23343.88595358748</v>
      </c>
      <c r="P304" s="36">
        <f t="shared" si="70"/>
        <v>0.94327653539332357</v>
      </c>
      <c r="Q304" s="204">
        <v>12649.544044004906</v>
      </c>
      <c r="R304" s="36">
        <f t="shared" si="71"/>
        <v>-9.2214375199278949E-3</v>
      </c>
      <c r="S304" s="36">
        <f t="shared" si="72"/>
        <v>-4.7991963662278357E-3</v>
      </c>
      <c r="T304" s="202">
        <v>20164</v>
      </c>
      <c r="U304" s="218">
        <v>398311</v>
      </c>
      <c r="V304" s="4">
        <v>19665.794410980547</v>
      </c>
      <c r="Y304" s="44"/>
      <c r="Z304" s="44"/>
    </row>
    <row r="305" spans="2:27">
      <c r="B305" s="3">
        <v>5038</v>
      </c>
      <c r="C305" t="s">
        <v>325</v>
      </c>
      <c r="D305" s="208">
        <v>269522</v>
      </c>
      <c r="E305" s="37">
        <f t="shared" si="68"/>
        <v>18030.63955044153</v>
      </c>
      <c r="F305" s="178">
        <f t="shared" si="69"/>
        <v>0.72857960495015894</v>
      </c>
      <c r="G305" s="38">
        <f t="shared" si="73"/>
        <v>4030.2116143782905</v>
      </c>
      <c r="H305" s="38">
        <f t="shared" si="74"/>
        <v>60243.603211726688</v>
      </c>
      <c r="I305" s="38">
        <f t="shared" si="75"/>
        <v>1484.7887132831497</v>
      </c>
      <c r="J305" s="39">
        <f t="shared" si="76"/>
        <v>22194.621686156523</v>
      </c>
      <c r="K305" s="38">
        <f t="shared" si="77"/>
        <v>1205.9960461945159</v>
      </c>
      <c r="L305" s="39">
        <f t="shared" si="78"/>
        <v>18027.228898515623</v>
      </c>
      <c r="M305" s="35">
        <f t="shared" si="79"/>
        <v>78270.832110242307</v>
      </c>
      <c r="N305" s="35">
        <f t="shared" si="80"/>
        <v>347792.83211024234</v>
      </c>
      <c r="O305" s="35">
        <f t="shared" si="81"/>
        <v>23266.847211014341</v>
      </c>
      <c r="P305" s="36">
        <f t="shared" si="70"/>
        <v>0.94016356447109029</v>
      </c>
      <c r="Q305" s="204">
        <v>16402.212029844566</v>
      </c>
      <c r="R305" s="36">
        <f t="shared" si="71"/>
        <v>3.873630261991493E-3</v>
      </c>
      <c r="S305" s="36">
        <f t="shared" si="72"/>
        <v>2.8662644301792116E-3</v>
      </c>
      <c r="T305" s="202">
        <v>14948</v>
      </c>
      <c r="U305" s="218">
        <v>268482</v>
      </c>
      <c r="V305" s="4">
        <v>17979.106676488314</v>
      </c>
      <c r="Y305" s="44"/>
      <c r="Z305" s="44"/>
    </row>
    <row r="306" spans="2:27">
      <c r="B306" s="3">
        <v>5041</v>
      </c>
      <c r="C306" t="s">
        <v>326</v>
      </c>
      <c r="D306" s="208">
        <v>35202</v>
      </c>
      <c r="E306" s="37">
        <f t="shared" si="68"/>
        <v>17063.499757634512</v>
      </c>
      <c r="F306" s="178">
        <f t="shared" si="69"/>
        <v>0.68949955311929301</v>
      </c>
      <c r="G306" s="38">
        <f t="shared" si="73"/>
        <v>4610.4954900625016</v>
      </c>
      <c r="H306" s="38">
        <f t="shared" si="74"/>
        <v>9511.4521959989397</v>
      </c>
      <c r="I306" s="38">
        <f t="shared" si="75"/>
        <v>1823.2876407656061</v>
      </c>
      <c r="J306" s="39">
        <f t="shared" si="76"/>
        <v>3761.4424028994454</v>
      </c>
      <c r="K306" s="38">
        <f t="shared" si="77"/>
        <v>1544.4949736769722</v>
      </c>
      <c r="L306" s="39">
        <f t="shared" si="78"/>
        <v>3186.2931306955934</v>
      </c>
      <c r="M306" s="35">
        <f t="shared" si="79"/>
        <v>12697.745326694534</v>
      </c>
      <c r="N306" s="35">
        <f t="shared" si="80"/>
        <v>47899.745326694538</v>
      </c>
      <c r="O306" s="35">
        <f t="shared" si="81"/>
        <v>23218.490221373988</v>
      </c>
      <c r="P306" s="36">
        <f t="shared" si="70"/>
        <v>0.93820956187954685</v>
      </c>
      <c r="Q306" s="204">
        <v>2770.6305972417285</v>
      </c>
      <c r="R306" s="36">
        <f t="shared" si="71"/>
        <v>8.8267323895225534E-3</v>
      </c>
      <c r="S306" s="36">
        <f t="shared" si="72"/>
        <v>2.6920086290837215E-2</v>
      </c>
      <c r="T306" s="202">
        <v>2063</v>
      </c>
      <c r="U306" s="218">
        <v>34894</v>
      </c>
      <c r="V306" s="4">
        <v>16616.190476190477</v>
      </c>
      <c r="Y306" s="44"/>
      <c r="Z306" s="44"/>
    </row>
    <row r="307" spans="2:27">
      <c r="B307" s="3">
        <v>5042</v>
      </c>
      <c r="C307" t="s">
        <v>327</v>
      </c>
      <c r="D307" s="208">
        <v>26897</v>
      </c>
      <c r="E307" s="37">
        <f t="shared" si="68"/>
        <v>19850.184501845019</v>
      </c>
      <c r="F307" s="178">
        <f t="shared" si="69"/>
        <v>0.80210352728103085</v>
      </c>
      <c r="G307" s="38">
        <f t="shared" si="73"/>
        <v>2938.4846435361978</v>
      </c>
      <c r="H307" s="38">
        <f t="shared" si="74"/>
        <v>3981.6466919915479</v>
      </c>
      <c r="I307" s="38">
        <f t="shared" si="75"/>
        <v>847.94798029192896</v>
      </c>
      <c r="J307" s="39">
        <f t="shared" si="76"/>
        <v>1148.9695132955637</v>
      </c>
      <c r="K307" s="38">
        <f t="shared" si="77"/>
        <v>569.15531320329501</v>
      </c>
      <c r="L307" s="39">
        <f t="shared" si="78"/>
        <v>771.20544939046465</v>
      </c>
      <c r="M307" s="35">
        <f t="shared" si="79"/>
        <v>4752.8521413820126</v>
      </c>
      <c r="N307" s="35">
        <f t="shared" si="80"/>
        <v>31649.852141382013</v>
      </c>
      <c r="O307" s="35">
        <f t="shared" si="81"/>
        <v>23357.82445858451</v>
      </c>
      <c r="P307" s="36">
        <f t="shared" si="70"/>
        <v>0.94383976058763364</v>
      </c>
      <c r="Q307" s="204">
        <v>1239.0676244607575</v>
      </c>
      <c r="R307" s="36">
        <f t="shared" si="71"/>
        <v>8.2846003898635473E-3</v>
      </c>
      <c r="S307" s="36">
        <f t="shared" si="72"/>
        <v>3.1352366155240473E-2</v>
      </c>
      <c r="T307" s="202">
        <v>1355</v>
      </c>
      <c r="U307" s="218">
        <v>26676</v>
      </c>
      <c r="V307" s="4">
        <v>19246.753246753247</v>
      </c>
      <c r="Y307" s="44"/>
      <c r="Z307" s="44"/>
    </row>
    <row r="308" spans="2:27">
      <c r="B308" s="3">
        <v>5043</v>
      </c>
      <c r="C308" t="s">
        <v>328</v>
      </c>
      <c r="D308" s="208">
        <v>10342</v>
      </c>
      <c r="E308" s="37">
        <f t="shared" si="68"/>
        <v>22433.839479392624</v>
      </c>
      <c r="F308" s="178">
        <f t="shared" si="69"/>
        <v>0.9065035025344349</v>
      </c>
      <c r="G308" s="38">
        <f t="shared" si="73"/>
        <v>1388.2916570076347</v>
      </c>
      <c r="H308" s="38">
        <f t="shared" si="74"/>
        <v>640.00245388051962</v>
      </c>
      <c r="I308" s="38">
        <f t="shared" si="75"/>
        <v>0</v>
      </c>
      <c r="J308" s="39">
        <f t="shared" si="76"/>
        <v>0</v>
      </c>
      <c r="K308" s="38">
        <f t="shared" si="77"/>
        <v>-278.79266708863389</v>
      </c>
      <c r="L308" s="39">
        <f t="shared" si="78"/>
        <v>-128.52341952786023</v>
      </c>
      <c r="M308" s="35">
        <f t="shared" si="79"/>
        <v>511.47903435265937</v>
      </c>
      <c r="N308" s="35">
        <f t="shared" si="80"/>
        <v>10853.47903435266</v>
      </c>
      <c r="O308" s="35">
        <f t="shared" si="81"/>
        <v>23543.338469311628</v>
      </c>
      <c r="P308" s="36">
        <f t="shared" si="70"/>
        <v>0.95133598523735619</v>
      </c>
      <c r="Q308" s="204">
        <v>431.4504302665249</v>
      </c>
      <c r="R308" s="36">
        <f t="shared" si="71"/>
        <v>8.9663892108313145E-2</v>
      </c>
      <c r="S308" s="36">
        <f t="shared" si="72"/>
        <v>0.13930150975316022</v>
      </c>
      <c r="T308" s="202">
        <v>461</v>
      </c>
      <c r="U308" s="218">
        <v>9491</v>
      </c>
      <c r="V308" s="4">
        <v>19690.871369294608</v>
      </c>
      <c r="Y308" s="44"/>
      <c r="Z308" s="44"/>
    </row>
    <row r="309" spans="2:27">
      <c r="B309" s="3">
        <v>5044</v>
      </c>
      <c r="C309" t="s">
        <v>329</v>
      </c>
      <c r="D309" s="208">
        <v>23638</v>
      </c>
      <c r="E309" s="37">
        <f t="shared" si="68"/>
        <v>28040.332147093715</v>
      </c>
      <c r="F309" s="178">
        <f t="shared" si="69"/>
        <v>1.1330498877340436</v>
      </c>
      <c r="G309" s="38">
        <f t="shared" si="73"/>
        <v>-1975.6039436130202</v>
      </c>
      <c r="H309" s="38">
        <f t="shared" si="74"/>
        <v>-1665.434124465776</v>
      </c>
      <c r="I309" s="38">
        <f t="shared" si="75"/>
        <v>0</v>
      </c>
      <c r="J309" s="39">
        <f t="shared" si="76"/>
        <v>0</v>
      </c>
      <c r="K309" s="38">
        <f t="shared" si="77"/>
        <v>-278.79266708863389</v>
      </c>
      <c r="L309" s="39">
        <f t="shared" si="78"/>
        <v>-235.02221835571837</v>
      </c>
      <c r="M309" s="35">
        <f t="shared" si="79"/>
        <v>-1900.4563428214944</v>
      </c>
      <c r="N309" s="35">
        <f t="shared" si="80"/>
        <v>21737.543657178507</v>
      </c>
      <c r="O309" s="35">
        <f t="shared" si="81"/>
        <v>25785.935536392059</v>
      </c>
      <c r="P309" s="36">
        <f t="shared" si="70"/>
        <v>1.0419545393171994</v>
      </c>
      <c r="Q309" s="204">
        <v>728.68614471730939</v>
      </c>
      <c r="R309" s="36">
        <f t="shared" si="71"/>
        <v>-4.6970124581703826E-2</v>
      </c>
      <c r="S309" s="36">
        <f t="shared" si="72"/>
        <v>-1.5315514247525516E-2</v>
      </c>
      <c r="T309" s="202">
        <v>843</v>
      </c>
      <c r="U309" s="218">
        <v>24803</v>
      </c>
      <c r="V309" s="4">
        <v>28476.463834672792</v>
      </c>
      <c r="Y309" s="44"/>
      <c r="Z309" s="44"/>
    </row>
    <row r="310" spans="2:27">
      <c r="B310" s="3">
        <v>5045</v>
      </c>
      <c r="C310" t="s">
        <v>330</v>
      </c>
      <c r="D310" s="208">
        <v>49088</v>
      </c>
      <c r="E310" s="37">
        <f t="shared" si="68"/>
        <v>20808.817295464181</v>
      </c>
      <c r="F310" s="178">
        <f t="shared" si="69"/>
        <v>0.84083982945785585</v>
      </c>
      <c r="G310" s="38">
        <f t="shared" si="73"/>
        <v>2363.3049673647001</v>
      </c>
      <c r="H310" s="38">
        <f t="shared" si="74"/>
        <v>5575.0364180133274</v>
      </c>
      <c r="I310" s="38">
        <f t="shared" si="75"/>
        <v>512.42650252522196</v>
      </c>
      <c r="J310" s="39">
        <f t="shared" si="76"/>
        <v>1208.8141194569985</v>
      </c>
      <c r="K310" s="38">
        <f t="shared" si="77"/>
        <v>233.63383543658807</v>
      </c>
      <c r="L310" s="39">
        <f t="shared" si="78"/>
        <v>551.14221779491129</v>
      </c>
      <c r="M310" s="35">
        <f t="shared" si="79"/>
        <v>6126.1786358082391</v>
      </c>
      <c r="N310" s="35">
        <f t="shared" si="80"/>
        <v>55214.178635808239</v>
      </c>
      <c r="O310" s="35">
        <f t="shared" si="81"/>
        <v>23405.756098265469</v>
      </c>
      <c r="P310" s="36">
        <f t="shared" si="70"/>
        <v>0.94577657569647489</v>
      </c>
      <c r="Q310" s="204">
        <v>2082.8021225851862</v>
      </c>
      <c r="R310" s="36">
        <f t="shared" si="71"/>
        <v>-4.7038496631787385E-2</v>
      </c>
      <c r="S310" s="36">
        <f t="shared" si="72"/>
        <v>-4.0978970328047114E-2</v>
      </c>
      <c r="T310" s="202">
        <v>2359</v>
      </c>
      <c r="U310" s="218">
        <v>51511</v>
      </c>
      <c r="V310" s="4">
        <v>21697.978096040439</v>
      </c>
      <c r="Y310" s="44"/>
      <c r="Z310" s="44"/>
    </row>
    <row r="311" spans="2:27">
      <c r="B311" s="3">
        <v>5046</v>
      </c>
      <c r="C311" t="s">
        <v>331</v>
      </c>
      <c r="D311" s="208">
        <v>21074</v>
      </c>
      <c r="E311" s="37">
        <f t="shared" si="68"/>
        <v>17119.415109666937</v>
      </c>
      <c r="F311" s="178">
        <f t="shared" si="69"/>
        <v>0.6917589729796072</v>
      </c>
      <c r="G311" s="38">
        <f t="shared" si="73"/>
        <v>4576.9462788430465</v>
      </c>
      <c r="H311" s="38">
        <f t="shared" si="74"/>
        <v>5634.2208692557906</v>
      </c>
      <c r="I311" s="38">
        <f t="shared" si="75"/>
        <v>1803.7172675542572</v>
      </c>
      <c r="J311" s="39">
        <f t="shared" si="76"/>
        <v>2220.3759563592907</v>
      </c>
      <c r="K311" s="38">
        <f t="shared" si="77"/>
        <v>1524.9246004656234</v>
      </c>
      <c r="L311" s="39">
        <f t="shared" si="78"/>
        <v>1877.1821831731825</v>
      </c>
      <c r="M311" s="35">
        <f t="shared" si="79"/>
        <v>7511.4030524289728</v>
      </c>
      <c r="N311" s="35">
        <f t="shared" si="80"/>
        <v>28585.403052428974</v>
      </c>
      <c r="O311" s="35">
        <f t="shared" si="81"/>
        <v>23221.285988975607</v>
      </c>
      <c r="P311" s="36">
        <f t="shared" si="70"/>
        <v>0.93832253287256251</v>
      </c>
      <c r="Q311" s="204">
        <v>1644.3187422222818</v>
      </c>
      <c r="R311" s="36">
        <f t="shared" si="71"/>
        <v>-1.3343321316541036E-2</v>
      </c>
      <c r="S311" s="36">
        <f t="shared" si="72"/>
        <v>5.0913688619476311E-3</v>
      </c>
      <c r="T311" s="202">
        <v>1231</v>
      </c>
      <c r="U311" s="218">
        <v>21359</v>
      </c>
      <c r="V311" s="4">
        <v>17032.695374800638</v>
      </c>
      <c r="Y311" s="44"/>
      <c r="Z311" s="44"/>
    </row>
    <row r="312" spans="2:27">
      <c r="B312" s="3">
        <v>5047</v>
      </c>
      <c r="C312" t="s">
        <v>332</v>
      </c>
      <c r="D312" s="208">
        <v>74017</v>
      </c>
      <c r="E312" s="37">
        <f t="shared" si="68"/>
        <v>19056.900102986609</v>
      </c>
      <c r="F312" s="178">
        <f t="shared" si="69"/>
        <v>0.77004860031537958</v>
      </c>
      <c r="G312" s="38">
        <f t="shared" si="73"/>
        <v>3414.4552828512437</v>
      </c>
      <c r="H312" s="38">
        <f t="shared" si="74"/>
        <v>13261.74431859423</v>
      </c>
      <c r="I312" s="38">
        <f t="shared" si="75"/>
        <v>1125.5975198923725</v>
      </c>
      <c r="J312" s="39">
        <f t="shared" si="76"/>
        <v>4371.8207672619747</v>
      </c>
      <c r="K312" s="38">
        <f t="shared" si="77"/>
        <v>846.80485280373864</v>
      </c>
      <c r="L312" s="39">
        <f t="shared" si="78"/>
        <v>3288.990048289721</v>
      </c>
      <c r="M312" s="35">
        <f t="shared" si="79"/>
        <v>16550.734366883953</v>
      </c>
      <c r="N312" s="35">
        <f t="shared" si="80"/>
        <v>90567.73436688396</v>
      </c>
      <c r="O312" s="35">
        <f t="shared" si="81"/>
        <v>23318.160238641594</v>
      </c>
      <c r="P312" s="36">
        <f t="shared" si="70"/>
        <v>0.94223701423935124</v>
      </c>
      <c r="Q312" s="204">
        <v>3438.9601501148318</v>
      </c>
      <c r="R312" s="36">
        <f t="shared" si="71"/>
        <v>5.5428004727682756E-3</v>
      </c>
      <c r="S312" s="36">
        <f t="shared" si="72"/>
        <v>4.2483323980090793E-3</v>
      </c>
      <c r="T312" s="202">
        <v>3884</v>
      </c>
      <c r="U312" s="218">
        <v>73609</v>
      </c>
      <c r="V312" s="4">
        <v>18976.282547048209</v>
      </c>
      <c r="Y312" s="44"/>
      <c r="Z312" s="44"/>
    </row>
    <row r="313" spans="2:27">
      <c r="B313" s="3">
        <v>5049</v>
      </c>
      <c r="C313" t="s">
        <v>333</v>
      </c>
      <c r="D313" s="208">
        <v>27235</v>
      </c>
      <c r="E313" s="37">
        <f t="shared" si="68"/>
        <v>24691.749773345422</v>
      </c>
      <c r="F313" s="178">
        <f t="shared" si="69"/>
        <v>0.99774083138119474</v>
      </c>
      <c r="G313" s="38">
        <f t="shared" si="73"/>
        <v>33.545480635955755</v>
      </c>
      <c r="H313" s="38">
        <f t="shared" si="74"/>
        <v>37.000665141459201</v>
      </c>
      <c r="I313" s="38">
        <f t="shared" si="75"/>
        <v>0</v>
      </c>
      <c r="J313" s="39">
        <f t="shared" si="76"/>
        <v>0</v>
      </c>
      <c r="K313" s="38">
        <f t="shared" si="77"/>
        <v>-278.79266708863389</v>
      </c>
      <c r="L313" s="39">
        <f t="shared" si="78"/>
        <v>-307.50831179876315</v>
      </c>
      <c r="M313" s="35">
        <f t="shared" si="79"/>
        <v>-270.50764665730395</v>
      </c>
      <c r="N313" s="35">
        <f t="shared" si="80"/>
        <v>26964.492353342695</v>
      </c>
      <c r="O313" s="35">
        <f t="shared" si="81"/>
        <v>24446.502586892741</v>
      </c>
      <c r="P313" s="36">
        <f t="shared" si="70"/>
        <v>0.98783091677605983</v>
      </c>
      <c r="Q313" s="204">
        <v>-892.35656272456299</v>
      </c>
      <c r="R313" s="36">
        <f t="shared" si="71"/>
        <v>0.1768645752311814</v>
      </c>
      <c r="S313" s="36">
        <f t="shared" si="72"/>
        <v>0.17686457523118143</v>
      </c>
      <c r="T313" s="202">
        <v>1103</v>
      </c>
      <c r="U313" s="218">
        <v>23142</v>
      </c>
      <c r="V313" s="4">
        <v>20980.961015412511</v>
      </c>
      <c r="Y313" s="44"/>
      <c r="Z313" s="44"/>
    </row>
    <row r="314" spans="2:27">
      <c r="B314" s="3">
        <v>5052</v>
      </c>
      <c r="C314" t="s">
        <v>334</v>
      </c>
      <c r="D314" s="208">
        <v>10447</v>
      </c>
      <c r="E314" s="37">
        <f t="shared" si="68"/>
        <v>18755.834829443447</v>
      </c>
      <c r="F314" s="178">
        <f t="shared" si="69"/>
        <v>0.75788319611833788</v>
      </c>
      <c r="G314" s="38">
        <f t="shared" si="73"/>
        <v>3595.0944469771407</v>
      </c>
      <c r="H314" s="38">
        <f t="shared" si="74"/>
        <v>2002.4676069662673</v>
      </c>
      <c r="I314" s="38">
        <f t="shared" si="75"/>
        <v>1230.9703656324789</v>
      </c>
      <c r="J314" s="39">
        <f t="shared" si="76"/>
        <v>685.65049365729067</v>
      </c>
      <c r="K314" s="38">
        <f t="shared" si="77"/>
        <v>952.17769854384505</v>
      </c>
      <c r="L314" s="39">
        <f t="shared" si="78"/>
        <v>530.36297808892175</v>
      </c>
      <c r="M314" s="35">
        <f t="shared" si="79"/>
        <v>2532.8305850551892</v>
      </c>
      <c r="N314" s="35">
        <f t="shared" si="80"/>
        <v>12979.83058505519</v>
      </c>
      <c r="O314" s="35">
        <f t="shared" si="81"/>
        <v>23303.106974964434</v>
      </c>
      <c r="P314" s="36">
        <f t="shared" si="70"/>
        <v>0.94162874402949914</v>
      </c>
      <c r="Q314" s="204">
        <v>457.65385005508642</v>
      </c>
      <c r="R314" s="36">
        <f t="shared" si="71"/>
        <v>8.9820359281437123E-3</v>
      </c>
      <c r="S314" s="36">
        <f t="shared" si="72"/>
        <v>2.709661467012112E-2</v>
      </c>
      <c r="T314" s="202">
        <v>557</v>
      </c>
      <c r="U314" s="218">
        <v>10354</v>
      </c>
      <c r="V314" s="4">
        <v>18261.022927689595</v>
      </c>
      <c r="Y314" s="44"/>
      <c r="Z314" s="44"/>
    </row>
    <row r="315" spans="2:27">
      <c r="B315" s="3">
        <v>5053</v>
      </c>
      <c r="C315" t="s">
        <v>335</v>
      </c>
      <c r="D315" s="208">
        <v>131455</v>
      </c>
      <c r="E315" s="37">
        <f t="shared" si="68"/>
        <v>19286.2382629108</v>
      </c>
      <c r="F315" s="178">
        <f t="shared" si="69"/>
        <v>0.77931566516297524</v>
      </c>
      <c r="G315" s="38">
        <f t="shared" si="73"/>
        <v>3276.8523868967291</v>
      </c>
      <c r="H315" s="38">
        <f t="shared" si="74"/>
        <v>22335.025869088106</v>
      </c>
      <c r="I315" s="38">
        <f t="shared" si="75"/>
        <v>1045.3291639189056</v>
      </c>
      <c r="J315" s="39">
        <f t="shared" si="76"/>
        <v>7124.9635812712604</v>
      </c>
      <c r="K315" s="38">
        <f t="shared" si="77"/>
        <v>766.53649683027174</v>
      </c>
      <c r="L315" s="39">
        <f t="shared" si="78"/>
        <v>5224.7127623951319</v>
      </c>
      <c r="M315" s="35">
        <f t="shared" si="79"/>
        <v>27559.738631483237</v>
      </c>
      <c r="N315" s="35">
        <f t="shared" si="80"/>
        <v>159014.73863148323</v>
      </c>
      <c r="O315" s="35">
        <f t="shared" si="81"/>
        <v>23329.627146637798</v>
      </c>
      <c r="P315" s="36">
        <f t="shared" si="70"/>
        <v>0.94270036748173081</v>
      </c>
      <c r="Q315" s="204">
        <v>5862.9240430439095</v>
      </c>
      <c r="R315" s="36">
        <f t="shared" si="71"/>
        <v>2.8044326615520573E-2</v>
      </c>
      <c r="S315" s="36">
        <f t="shared" si="72"/>
        <v>2.6234389420775054E-2</v>
      </c>
      <c r="T315" s="202">
        <v>6816</v>
      </c>
      <c r="U315" s="218">
        <v>127869</v>
      </c>
      <c r="V315" s="4">
        <v>18793.209876543209</v>
      </c>
      <c r="Y315" s="44"/>
      <c r="Z315" s="44"/>
    </row>
    <row r="316" spans="2:27">
      <c r="B316" s="143">
        <v>5054</v>
      </c>
      <c r="C316" s="34" t="s">
        <v>336</v>
      </c>
      <c r="D316" s="208">
        <v>179375</v>
      </c>
      <c r="E316" s="37">
        <f t="shared" si="68"/>
        <v>17788.080126933757</v>
      </c>
      <c r="F316" s="178">
        <f t="shared" si="69"/>
        <v>0.71877829710071528</v>
      </c>
      <c r="G316" s="38">
        <f t="shared" si="73"/>
        <v>4175.7472684829545</v>
      </c>
      <c r="H316" s="38">
        <f t="shared" si="74"/>
        <v>42108.235455382113</v>
      </c>
      <c r="I316" s="38">
        <f t="shared" si="75"/>
        <v>1569.6845115108704</v>
      </c>
      <c r="J316" s="39">
        <f t="shared" si="76"/>
        <v>15828.698614075616</v>
      </c>
      <c r="K316" s="38">
        <f t="shared" si="77"/>
        <v>1290.8918444222365</v>
      </c>
      <c r="L316" s="39">
        <f t="shared" si="78"/>
        <v>13017.353359153833</v>
      </c>
      <c r="M316" s="35">
        <f t="shared" si="79"/>
        <v>55125.588814535949</v>
      </c>
      <c r="N316" s="35">
        <f t="shared" si="80"/>
        <v>234500.58881453593</v>
      </c>
      <c r="O316" s="35">
        <f t="shared" si="81"/>
        <v>23254.719239838945</v>
      </c>
      <c r="P316" s="36">
        <f t="shared" si="70"/>
        <v>0.93967349907861775</v>
      </c>
      <c r="Q316" s="204">
        <v>12738.504262038565</v>
      </c>
      <c r="R316" s="199">
        <f t="shared" si="71"/>
        <v>-2.7844391792647489E-2</v>
      </c>
      <c r="S316" s="199">
        <f t="shared" si="72"/>
        <v>-3.0640158615139808E-2</v>
      </c>
      <c r="T316" s="202">
        <v>10084</v>
      </c>
      <c r="U316" s="218">
        <v>184512.64230298082</v>
      </c>
      <c r="V316" s="4">
        <v>18350.337374737028</v>
      </c>
      <c r="W316" s="4"/>
      <c r="X316" s="146"/>
      <c r="Y316" s="45"/>
      <c r="Z316" s="45"/>
    </row>
    <row r="317" spans="2:27">
      <c r="B317" s="206">
        <v>5055</v>
      </c>
      <c r="C317" s="207" t="s">
        <v>337</v>
      </c>
      <c r="D317" s="208">
        <v>126182</v>
      </c>
      <c r="E317" s="37">
        <f t="shared" si="68"/>
        <v>21160.82508804293</v>
      </c>
      <c r="F317" s="178">
        <f t="shared" si="69"/>
        <v>0.85506371196290665</v>
      </c>
      <c r="G317" s="38">
        <f t="shared" si="73"/>
        <v>2152.1002918174513</v>
      </c>
      <c r="H317" s="38">
        <f t="shared" si="74"/>
        <v>12832.974040107463</v>
      </c>
      <c r="I317" s="38">
        <f t="shared" si="75"/>
        <v>389.22377512266007</v>
      </c>
      <c r="J317" s="39">
        <f t="shared" si="76"/>
        <v>2320.9413710564222</v>
      </c>
      <c r="K317" s="38">
        <f t="shared" si="77"/>
        <v>110.43110803402618</v>
      </c>
      <c r="L317" s="39">
        <f t="shared" si="78"/>
        <v>658.50069720689817</v>
      </c>
      <c r="M317" s="35">
        <f t="shared" si="79"/>
        <v>13491.474737314362</v>
      </c>
      <c r="N317" s="35">
        <f t="shared" si="80"/>
        <v>139673.47473731436</v>
      </c>
      <c r="O317" s="35">
        <f t="shared" si="81"/>
        <v>23423.356487894409</v>
      </c>
      <c r="P317" s="36">
        <f t="shared" si="70"/>
        <v>0.94648776982172755</v>
      </c>
      <c r="Q317" s="204">
        <v>3118.6486676454006</v>
      </c>
      <c r="R317" s="199">
        <f t="shared" si="71"/>
        <v>-5.4721808148708766E-3</v>
      </c>
      <c r="S317" s="199">
        <f t="shared" si="72"/>
        <v>2.3666264133197228E-3</v>
      </c>
      <c r="T317" s="202">
        <v>5963</v>
      </c>
      <c r="U317" s="218">
        <v>126876.29</v>
      </c>
      <c r="V317" s="4">
        <v>21110.863560732112</v>
      </c>
      <c r="W317" s="45"/>
      <c r="X317" s="4"/>
      <c r="Y317" s="205"/>
      <c r="Z317" s="45"/>
      <c r="AA317" s="45"/>
    </row>
    <row r="318" spans="2:27">
      <c r="B318" s="206">
        <v>5056</v>
      </c>
      <c r="C318" s="207" t="s">
        <v>338</v>
      </c>
      <c r="D318" s="208">
        <v>108115</v>
      </c>
      <c r="E318" s="37">
        <f t="shared" si="68"/>
        <v>21408.910891089112</v>
      </c>
      <c r="F318" s="178">
        <f t="shared" si="69"/>
        <v>0.86508832899723165</v>
      </c>
      <c r="G318" s="38">
        <f t="shared" si="73"/>
        <v>2003.2488099897419</v>
      </c>
      <c r="H318" s="38">
        <f t="shared" si="74"/>
        <v>10116.406490448195</v>
      </c>
      <c r="I318" s="38">
        <f t="shared" si="75"/>
        <v>302.3937440564963</v>
      </c>
      <c r="J318" s="39">
        <f t="shared" si="76"/>
        <v>1527.0884074853063</v>
      </c>
      <c r="K318" s="38">
        <f t="shared" si="77"/>
        <v>23.601076967862411</v>
      </c>
      <c r="L318" s="39">
        <f t="shared" si="78"/>
        <v>119.18543868770517</v>
      </c>
      <c r="M318" s="35">
        <f t="shared" si="79"/>
        <v>10235.591929135901</v>
      </c>
      <c r="N318" s="35">
        <f t="shared" si="80"/>
        <v>118350.5919291359</v>
      </c>
      <c r="O318" s="35">
        <f t="shared" si="81"/>
        <v>23435.760778046715</v>
      </c>
      <c r="P318" s="36">
        <f t="shared" si="70"/>
        <v>0.94698900067344371</v>
      </c>
      <c r="Q318" s="204">
        <v>2720.9560911636954</v>
      </c>
      <c r="R318" s="199">
        <f t="shared" si="71"/>
        <v>8.7099915256180202E-2</v>
      </c>
      <c r="S318" s="199">
        <f t="shared" si="72"/>
        <v>8.0211361337725218E-2</v>
      </c>
      <c r="T318" s="202">
        <v>5050</v>
      </c>
      <c r="U318" s="218">
        <v>99452.68</v>
      </c>
      <c r="V318" s="4">
        <v>19819.186927062576</v>
      </c>
      <c r="W318" s="45"/>
      <c r="X318" s="4"/>
      <c r="Y318" s="205"/>
      <c r="Z318" s="45"/>
      <c r="AA318" s="45"/>
    </row>
    <row r="319" spans="2:27">
      <c r="B319" s="3">
        <v>5057</v>
      </c>
      <c r="C319" t="s">
        <v>339</v>
      </c>
      <c r="D319" s="208">
        <v>198277</v>
      </c>
      <c r="E319" s="37">
        <f t="shared" si="68"/>
        <v>19207.30407827182</v>
      </c>
      <c r="F319" s="178">
        <f t="shared" si="69"/>
        <v>0.77612610347824162</v>
      </c>
      <c r="G319" s="38">
        <f t="shared" si="73"/>
        <v>3324.2128976801168</v>
      </c>
      <c r="H319" s="38">
        <f t="shared" si="74"/>
        <v>34315.849742751845</v>
      </c>
      <c r="I319" s="38">
        <f t="shared" si="75"/>
        <v>1072.9561285425484</v>
      </c>
      <c r="J319" s="39">
        <f t="shared" si="76"/>
        <v>11076.126114944727</v>
      </c>
      <c r="K319" s="38">
        <f t="shared" si="77"/>
        <v>794.16346145391458</v>
      </c>
      <c r="L319" s="39">
        <f t="shared" si="78"/>
        <v>8198.1494125887602</v>
      </c>
      <c r="M319" s="35">
        <f t="shared" si="79"/>
        <v>42513.999155340607</v>
      </c>
      <c r="N319" s="35">
        <f t="shared" si="80"/>
        <v>240790.9991553406</v>
      </c>
      <c r="O319" s="35">
        <f t="shared" si="81"/>
        <v>23325.680437405852</v>
      </c>
      <c r="P319" s="36">
        <f t="shared" si="70"/>
        <v>0.94254088939749425</v>
      </c>
      <c r="Q319" s="204">
        <v>8594.1319463530672</v>
      </c>
      <c r="R319" s="199">
        <f t="shared" si="71"/>
        <v>-3.7546356522920994E-2</v>
      </c>
      <c r="S319" s="199">
        <f t="shared" si="72"/>
        <v>-4.5471238795085196E-2</v>
      </c>
      <c r="T319" s="202">
        <v>10323</v>
      </c>
      <c r="U319" s="218">
        <v>206012</v>
      </c>
      <c r="V319" s="4">
        <v>20122.289509669856</v>
      </c>
      <c r="W319" s="44"/>
      <c r="Z319" s="45"/>
      <c r="AA319" s="45"/>
    </row>
    <row r="320" spans="2:27">
      <c r="B320" s="3">
        <v>5058</v>
      </c>
      <c r="C320" t="s">
        <v>340</v>
      </c>
      <c r="D320" s="208">
        <v>86742</v>
      </c>
      <c r="E320" s="37">
        <f t="shared" si="68"/>
        <v>20229.011194029852</v>
      </c>
      <c r="F320" s="178">
        <f t="shared" si="69"/>
        <v>0.81741110419556362</v>
      </c>
      <c r="G320" s="38">
        <f t="shared" si="73"/>
        <v>2711.1886282252976</v>
      </c>
      <c r="H320" s="38">
        <f t="shared" si="74"/>
        <v>11625.576837830076</v>
      </c>
      <c r="I320" s="38">
        <f t="shared" si="75"/>
        <v>715.35863802723725</v>
      </c>
      <c r="J320" s="39">
        <f t="shared" si="76"/>
        <v>3067.4578398607932</v>
      </c>
      <c r="K320" s="38">
        <f t="shared" si="77"/>
        <v>436.56597093860336</v>
      </c>
      <c r="L320" s="39">
        <f t="shared" si="78"/>
        <v>1871.9948833847311</v>
      </c>
      <c r="M320" s="35">
        <f t="shared" si="79"/>
        <v>13497.571721214808</v>
      </c>
      <c r="N320" s="35">
        <f t="shared" si="80"/>
        <v>100239.5717212148</v>
      </c>
      <c r="O320" s="35">
        <f t="shared" si="81"/>
        <v>23376.76579319375</v>
      </c>
      <c r="P320" s="36">
        <f t="shared" si="70"/>
        <v>0.94460513943336022</v>
      </c>
      <c r="Q320" s="204">
        <v>2640.9726374079091</v>
      </c>
      <c r="R320" s="199">
        <f t="shared" si="71"/>
        <v>1.5013047192220831E-2</v>
      </c>
      <c r="S320" s="199">
        <f t="shared" si="72"/>
        <v>1.7143438382689672E-2</v>
      </c>
      <c r="T320" s="202">
        <v>4288</v>
      </c>
      <c r="U320" s="218">
        <v>85459</v>
      </c>
      <c r="V320" s="4">
        <v>19888.061438212706</v>
      </c>
      <c r="W320" s="45"/>
      <c r="X320" s="4"/>
      <c r="Y320" s="44"/>
      <c r="Z320" s="45"/>
      <c r="AA320" s="45"/>
    </row>
    <row r="321" spans="2:27">
      <c r="B321" s="206">
        <v>5059</v>
      </c>
      <c r="C321" s="207" t="s">
        <v>341</v>
      </c>
      <c r="D321" s="208">
        <v>349915</v>
      </c>
      <c r="E321" s="37">
        <f t="shared" si="68"/>
        <v>19208.157215787451</v>
      </c>
      <c r="F321" s="178">
        <f t="shared" si="69"/>
        <v>0.77616057694172402</v>
      </c>
      <c r="G321" s="38">
        <f t="shared" si="73"/>
        <v>3323.7010151707386</v>
      </c>
      <c r="H321" s="38">
        <f t="shared" si="74"/>
        <v>60547.861393365347</v>
      </c>
      <c r="I321" s="38">
        <f t="shared" si="75"/>
        <v>1072.6575304120777</v>
      </c>
      <c r="J321" s="39">
        <f t="shared" si="76"/>
        <v>19540.602231516819</v>
      </c>
      <c r="K321" s="38">
        <f t="shared" si="77"/>
        <v>793.86486332344384</v>
      </c>
      <c r="L321" s="39">
        <f t="shared" si="78"/>
        <v>14461.836215163177</v>
      </c>
      <c r="M321" s="35">
        <f t="shared" si="79"/>
        <v>75009.697608528528</v>
      </c>
      <c r="N321" s="35">
        <f t="shared" si="80"/>
        <v>424924.69760852854</v>
      </c>
      <c r="O321" s="35">
        <f t="shared" si="81"/>
        <v>23325.723094281635</v>
      </c>
      <c r="P321" s="36">
        <f t="shared" si="70"/>
        <v>0.94254261307066844</v>
      </c>
      <c r="Q321" s="204">
        <v>15809.983368857276</v>
      </c>
      <c r="R321" s="199">
        <f t="shared" si="71"/>
        <v>-1.1117820501019962E-2</v>
      </c>
      <c r="S321" s="199">
        <f t="shared" si="72"/>
        <v>-1.4700530269199765E-2</v>
      </c>
      <c r="T321" s="202">
        <v>18217</v>
      </c>
      <c r="U321" s="218">
        <v>353849.03</v>
      </c>
      <c r="V321" s="4">
        <v>19494.740234697812</v>
      </c>
      <c r="W321" s="45"/>
      <c r="X321" s="4"/>
      <c r="Y321" s="205"/>
      <c r="Z321" s="45"/>
      <c r="AA321" s="45"/>
    </row>
    <row r="322" spans="2:27">
      <c r="B322" s="143">
        <v>5060</v>
      </c>
      <c r="C322" s="34" t="s">
        <v>342</v>
      </c>
      <c r="D322" s="208">
        <v>212560</v>
      </c>
      <c r="E322" s="37">
        <f t="shared" si="68"/>
        <v>22088.745713394994</v>
      </c>
      <c r="F322" s="178">
        <f t="shared" si="69"/>
        <v>0.89255900106525887</v>
      </c>
      <c r="G322" s="38">
        <f t="shared" si="73"/>
        <v>1595.3479166062127</v>
      </c>
      <c r="H322" s="38">
        <f t="shared" si="74"/>
        <v>15352.033001501584</v>
      </c>
      <c r="I322" s="38">
        <f t="shared" si="75"/>
        <v>64.45155624943763</v>
      </c>
      <c r="J322" s="39">
        <f t="shared" si="76"/>
        <v>620.21732578833837</v>
      </c>
      <c r="K322" s="38">
        <f t="shared" si="77"/>
        <v>-214.34111083919626</v>
      </c>
      <c r="L322" s="39">
        <f t="shared" si="78"/>
        <v>-2062.6045096055855</v>
      </c>
      <c r="M322" s="35">
        <f t="shared" si="79"/>
        <v>13289.428491895998</v>
      </c>
      <c r="N322" s="35">
        <f t="shared" si="80"/>
        <v>225849.42849189599</v>
      </c>
      <c r="O322" s="35">
        <f t="shared" si="81"/>
        <v>23469.752519162008</v>
      </c>
      <c r="P322" s="36">
        <f t="shared" si="70"/>
        <v>0.94836253427684503</v>
      </c>
      <c r="Q322" s="204">
        <v>2994.8479337164863</v>
      </c>
      <c r="R322" s="199">
        <f t="shared" si="71"/>
        <v>3.2173334305601431E-2</v>
      </c>
      <c r="S322" s="199">
        <f t="shared" si="72"/>
        <v>2.9599068481707395E-2</v>
      </c>
      <c r="T322" s="202">
        <v>9623</v>
      </c>
      <c r="U322" s="218">
        <v>205934.40358832807</v>
      </c>
      <c r="V322" s="4">
        <v>21453.735137861033</v>
      </c>
      <c r="W322" s="45"/>
      <c r="X322" s="146"/>
      <c r="Y322" s="45"/>
      <c r="Z322" s="45"/>
      <c r="AA322" s="45"/>
    </row>
    <row r="323" spans="2:27">
      <c r="B323" s="3">
        <v>5061</v>
      </c>
      <c r="C323" t="s">
        <v>343</v>
      </c>
      <c r="D323" s="208">
        <v>39569</v>
      </c>
      <c r="E323" s="37">
        <f t="shared" si="68"/>
        <v>19754.867698452323</v>
      </c>
      <c r="F323" s="178">
        <f t="shared" si="69"/>
        <v>0.79825197898920874</v>
      </c>
      <c r="G323" s="38">
        <f t="shared" si="73"/>
        <v>2995.6747255718151</v>
      </c>
      <c r="H323" s="38">
        <f t="shared" si="74"/>
        <v>6000.3364753203459</v>
      </c>
      <c r="I323" s="38">
        <f t="shared" si="75"/>
        <v>881.30886147937247</v>
      </c>
      <c r="J323" s="39">
        <f t="shared" si="76"/>
        <v>1765.2616495431832</v>
      </c>
      <c r="K323" s="38">
        <f t="shared" si="77"/>
        <v>602.51619439073852</v>
      </c>
      <c r="L323" s="39">
        <f t="shared" si="78"/>
        <v>1206.8399373646494</v>
      </c>
      <c r="M323" s="35">
        <f t="shared" si="79"/>
        <v>7207.1764126849957</v>
      </c>
      <c r="N323" s="35">
        <f t="shared" si="80"/>
        <v>46776.176412684996</v>
      </c>
      <c r="O323" s="35">
        <f t="shared" si="81"/>
        <v>23353.058618414874</v>
      </c>
      <c r="P323" s="36">
        <f t="shared" si="70"/>
        <v>0.94364718317304253</v>
      </c>
      <c r="Q323" s="204">
        <v>1747.5633961585954</v>
      </c>
      <c r="R323" s="36">
        <f t="shared" si="71"/>
        <v>-8.0471296064176488E-3</v>
      </c>
      <c r="S323" s="36">
        <f t="shared" si="72"/>
        <v>4.3337100140714768E-3</v>
      </c>
      <c r="T323" s="202">
        <v>2003</v>
      </c>
      <c r="U323" s="218">
        <v>39890</v>
      </c>
      <c r="V323" s="4">
        <v>19669.625246548323</v>
      </c>
      <c r="W323" s="44"/>
      <c r="Y323" s="44"/>
      <c r="Z323" s="44"/>
      <c r="AA323" s="44"/>
    </row>
    <row r="324" spans="2:27" ht="28.5" customHeight="1">
      <c r="B324" s="3">
        <v>5401</v>
      </c>
      <c r="C324" t="s">
        <v>344</v>
      </c>
      <c r="D324" s="208">
        <v>1877789</v>
      </c>
      <c r="E324" s="37">
        <f t="shared" si="68"/>
        <v>24395.107438875464</v>
      </c>
      <c r="F324" s="178">
        <f t="shared" si="69"/>
        <v>0.98575414869836542</v>
      </c>
      <c r="G324" s="38">
        <f t="shared" si="73"/>
        <v>211.53088131793047</v>
      </c>
      <c r="H324" s="38">
        <f t="shared" si="74"/>
        <v>16282.378058566381</v>
      </c>
      <c r="I324" s="38">
        <f t="shared" si="75"/>
        <v>0</v>
      </c>
      <c r="J324" s="39">
        <f t="shared" si="76"/>
        <v>0</v>
      </c>
      <c r="K324" s="38">
        <f t="shared" si="77"/>
        <v>-278.79266708863389</v>
      </c>
      <c r="L324" s="39">
        <f t="shared" si="78"/>
        <v>-21459.786756480506</v>
      </c>
      <c r="M324" s="35">
        <f t="shared" si="79"/>
        <v>-5177.4086979141248</v>
      </c>
      <c r="N324" s="35">
        <f t="shared" si="80"/>
        <v>1872611.5913020859</v>
      </c>
      <c r="O324" s="35">
        <f t="shared" si="81"/>
        <v>24327.845653104763</v>
      </c>
      <c r="P324" s="36">
        <f t="shared" si="70"/>
        <v>0.98303624370292841</v>
      </c>
      <c r="Q324" s="204">
        <v>-6904.8160101182257</v>
      </c>
      <c r="R324" s="36">
        <f t="shared" si="71"/>
        <v>-8.4785140924869291E-3</v>
      </c>
      <c r="S324" s="36">
        <f t="shared" si="72"/>
        <v>-1.2664920969093923E-2</v>
      </c>
      <c r="T324" s="202">
        <v>76974</v>
      </c>
      <c r="U324" s="218">
        <v>1893846</v>
      </c>
      <c r="V324" s="4">
        <v>24708.03272058344</v>
      </c>
      <c r="Y324" s="44"/>
      <c r="Z324" s="44"/>
    </row>
    <row r="325" spans="2:27">
      <c r="B325" s="3">
        <v>5402</v>
      </c>
      <c r="C325" t="s">
        <v>345</v>
      </c>
      <c r="D325" s="208">
        <v>524999</v>
      </c>
      <c r="E325" s="37">
        <f t="shared" si="68"/>
        <v>21252.438975023277</v>
      </c>
      <c r="F325" s="178">
        <f t="shared" si="69"/>
        <v>0.85876563331724132</v>
      </c>
      <c r="G325" s="38">
        <f t="shared" si="73"/>
        <v>2097.1319596292428</v>
      </c>
      <c r="H325" s="38">
        <f t="shared" si="74"/>
        <v>51805.450798721184</v>
      </c>
      <c r="I325" s="38">
        <f t="shared" si="75"/>
        <v>357.15891467953861</v>
      </c>
      <c r="J325" s="39">
        <f t="shared" si="76"/>
        <v>8822.8966693286438</v>
      </c>
      <c r="K325" s="38">
        <f t="shared" si="77"/>
        <v>78.36624759090472</v>
      </c>
      <c r="L325" s="39">
        <f t="shared" si="78"/>
        <v>1935.8814142381193</v>
      </c>
      <c r="M325" s="35">
        <f t="shared" si="79"/>
        <v>53741.3322129593</v>
      </c>
      <c r="N325" s="35">
        <f t="shared" si="80"/>
        <v>578740.3322129593</v>
      </c>
      <c r="O325" s="35">
        <f t="shared" si="81"/>
        <v>23427.937182243422</v>
      </c>
      <c r="P325" s="36">
        <f t="shared" si="70"/>
        <v>0.9466728658894441</v>
      </c>
      <c r="Q325" s="204">
        <v>10943.587805944</v>
      </c>
      <c r="R325" s="36">
        <f t="shared" si="71"/>
        <v>-2.0041587647647349E-2</v>
      </c>
      <c r="S325" s="36">
        <f t="shared" si="72"/>
        <v>-1.512255582431859E-2</v>
      </c>
      <c r="T325" s="202">
        <v>24703</v>
      </c>
      <c r="U325" s="218">
        <v>535736</v>
      </c>
      <c r="V325" s="4">
        <v>21578.765054174892</v>
      </c>
      <c r="Y325" s="44"/>
      <c r="Z325" s="44"/>
    </row>
    <row r="326" spans="2:27">
      <c r="B326" s="3">
        <v>5403</v>
      </c>
      <c r="C326" t="s">
        <v>346</v>
      </c>
      <c r="D326" s="208">
        <v>445710</v>
      </c>
      <c r="E326" s="37">
        <f t="shared" si="68"/>
        <v>21439.703689451155</v>
      </c>
      <c r="F326" s="178">
        <f t="shared" si="69"/>
        <v>0.86633260016149982</v>
      </c>
      <c r="G326" s="38">
        <f t="shared" si="73"/>
        <v>1984.7731309725159</v>
      </c>
      <c r="H326" s="38">
        <f t="shared" si="74"/>
        <v>41261.448619787632</v>
      </c>
      <c r="I326" s="38">
        <f t="shared" si="75"/>
        <v>291.61626462978126</v>
      </c>
      <c r="J326" s="39">
        <f t="shared" si="76"/>
        <v>6062.4105253885218</v>
      </c>
      <c r="K326" s="38">
        <f t="shared" si="77"/>
        <v>12.823597541147365</v>
      </c>
      <c r="L326" s="39">
        <f t="shared" si="78"/>
        <v>266.58976928291253</v>
      </c>
      <c r="M326" s="35">
        <f t="shared" si="79"/>
        <v>41528.038389070542</v>
      </c>
      <c r="N326" s="35">
        <f t="shared" si="80"/>
        <v>487238.03838907054</v>
      </c>
      <c r="O326" s="35">
        <f t="shared" si="81"/>
        <v>23437.300417964812</v>
      </c>
      <c r="P326" s="36">
        <f t="shared" si="70"/>
        <v>0.94705121423165695</v>
      </c>
      <c r="Q326" s="204">
        <v>9143.894055287521</v>
      </c>
      <c r="R326" s="36">
        <f t="shared" si="71"/>
        <v>7.3644646617959414E-4</v>
      </c>
      <c r="S326" s="36">
        <f t="shared" si="72"/>
        <v>-5.2326390772232754E-3</v>
      </c>
      <c r="T326" s="202">
        <v>20789</v>
      </c>
      <c r="U326" s="218">
        <v>445382</v>
      </c>
      <c r="V326" s="4">
        <v>21552.480038712798</v>
      </c>
      <c r="Y326" s="44"/>
      <c r="Z326" s="44"/>
    </row>
    <row r="327" spans="2:27">
      <c r="B327" s="3">
        <v>5404</v>
      </c>
      <c r="C327" t="s">
        <v>347</v>
      </c>
      <c r="D327" s="208">
        <v>36422</v>
      </c>
      <c r="E327" s="37">
        <f t="shared" si="68"/>
        <v>17950.714637752586</v>
      </c>
      <c r="F327" s="178">
        <f t="shared" si="69"/>
        <v>0.72535001006254107</v>
      </c>
      <c r="G327" s="38">
        <f t="shared" si="73"/>
        <v>4078.1665619916571</v>
      </c>
      <c r="H327" s="38">
        <f t="shared" si="74"/>
        <v>8274.5999542810714</v>
      </c>
      <c r="I327" s="38">
        <f t="shared" si="75"/>
        <v>1512.7624327242802</v>
      </c>
      <c r="J327" s="39">
        <f t="shared" si="76"/>
        <v>3069.3949759975644</v>
      </c>
      <c r="K327" s="38">
        <f t="shared" si="77"/>
        <v>1233.9697656356464</v>
      </c>
      <c r="L327" s="39">
        <f t="shared" si="78"/>
        <v>2503.7246544747263</v>
      </c>
      <c r="M327" s="35">
        <f t="shared" si="79"/>
        <v>10778.324608755798</v>
      </c>
      <c r="N327" s="35">
        <f t="shared" si="80"/>
        <v>47200.3246087558</v>
      </c>
      <c r="O327" s="35">
        <f t="shared" si="81"/>
        <v>23262.85096537989</v>
      </c>
      <c r="P327" s="36">
        <f t="shared" si="70"/>
        <v>0.94000208472670921</v>
      </c>
      <c r="Q327" s="204">
        <v>2470.3825166279548</v>
      </c>
      <c r="R327" s="36">
        <f t="shared" si="71"/>
        <v>-1.9780929569125603E-2</v>
      </c>
      <c r="S327" s="36">
        <f t="shared" si="72"/>
        <v>5.3405054542381937E-3</v>
      </c>
      <c r="T327" s="202">
        <v>2029</v>
      </c>
      <c r="U327" s="218">
        <v>37157</v>
      </c>
      <c r="V327" s="4">
        <v>17855.358000961078</v>
      </c>
      <c r="Y327" s="44"/>
      <c r="Z327" s="44"/>
    </row>
    <row r="328" spans="2:27">
      <c r="B328" s="3">
        <v>5405</v>
      </c>
      <c r="C328" t="s">
        <v>348</v>
      </c>
      <c r="D328" s="208">
        <v>120428</v>
      </c>
      <c r="E328" s="37">
        <f t="shared" ref="E328:E331" si="82">D328/T328*1000</f>
        <v>20806.496199032481</v>
      </c>
      <c r="F328" s="178">
        <f t="shared" ref="F328:F362" si="83">E328/E$363</f>
        <v>0.84074603891223887</v>
      </c>
      <c r="G328" s="38">
        <f t="shared" si="73"/>
        <v>2364.6976252237205</v>
      </c>
      <c r="H328" s="38">
        <f t="shared" si="74"/>
        <v>13686.869854794893</v>
      </c>
      <c r="I328" s="38">
        <f t="shared" si="75"/>
        <v>513.23888627631709</v>
      </c>
      <c r="J328" s="39">
        <f t="shared" si="76"/>
        <v>2970.6266737673232</v>
      </c>
      <c r="K328" s="38">
        <f t="shared" si="77"/>
        <v>234.4462191876832</v>
      </c>
      <c r="L328" s="39">
        <f t="shared" si="78"/>
        <v>1356.9747166583102</v>
      </c>
      <c r="M328" s="35">
        <f t="shared" si="79"/>
        <v>15043.844571453203</v>
      </c>
      <c r="N328" s="35">
        <f t="shared" si="80"/>
        <v>135471.8445714532</v>
      </c>
      <c r="O328" s="35">
        <f t="shared" si="81"/>
        <v>23405.640043443884</v>
      </c>
      <c r="P328" s="36">
        <f t="shared" ref="P328:P363" si="84">O328/O$363</f>
        <v>0.94577188616919405</v>
      </c>
      <c r="Q328" s="204">
        <v>2799.4526644862344</v>
      </c>
      <c r="R328" s="36">
        <f t="shared" ref="R328:R363" si="85">(D328-U328)/U328</f>
        <v>-1.3822922467162371E-2</v>
      </c>
      <c r="S328" s="36">
        <f t="shared" ref="S328:S363" si="86">(E328-V328)/V328</f>
        <v>4.2376805422504119E-3</v>
      </c>
      <c r="T328" s="202">
        <v>5788</v>
      </c>
      <c r="U328" s="218">
        <v>122116</v>
      </c>
      <c r="V328" s="4">
        <v>20718.696979979639</v>
      </c>
      <c r="Y328" s="44"/>
      <c r="Z328" s="44"/>
    </row>
    <row r="329" spans="2:27">
      <c r="B329" s="3">
        <v>5406</v>
      </c>
      <c r="C329" t="s">
        <v>349</v>
      </c>
      <c r="D329" s="208">
        <v>261525</v>
      </c>
      <c r="E329" s="37">
        <f t="shared" si="82"/>
        <v>22844.601677148847</v>
      </c>
      <c r="F329" s="178">
        <f t="shared" si="83"/>
        <v>0.92310152496910558</v>
      </c>
      <c r="G329" s="38">
        <f t="shared" si="73"/>
        <v>1141.8343383539009</v>
      </c>
      <c r="H329" s="38">
        <f t="shared" si="74"/>
        <v>13071.719505475457</v>
      </c>
      <c r="I329" s="38">
        <f t="shared" si="75"/>
        <v>0</v>
      </c>
      <c r="J329" s="39">
        <f t="shared" si="76"/>
        <v>0</v>
      </c>
      <c r="K329" s="38">
        <f t="shared" si="77"/>
        <v>-278.79266708863389</v>
      </c>
      <c r="L329" s="39">
        <f t="shared" si="78"/>
        <v>-3191.6184528306808</v>
      </c>
      <c r="M329" s="35">
        <f t="shared" si="79"/>
        <v>9880.1010526447772</v>
      </c>
      <c r="N329" s="35">
        <f t="shared" si="80"/>
        <v>271405.10105264478</v>
      </c>
      <c r="O329" s="35">
        <f t="shared" si="81"/>
        <v>23707.643348414113</v>
      </c>
      <c r="P329" s="36">
        <f t="shared" si="84"/>
        <v>0.95797519421122435</v>
      </c>
      <c r="Q329" s="204">
        <v>1773.6210969439871</v>
      </c>
      <c r="R329" s="36">
        <f t="shared" si="85"/>
        <v>-9.4913097325692811E-3</v>
      </c>
      <c r="S329" s="36">
        <f t="shared" si="86"/>
        <v>-2.9156056392495118E-3</v>
      </c>
      <c r="T329" s="202">
        <v>11448</v>
      </c>
      <c r="U329" s="218">
        <v>264031</v>
      </c>
      <c r="V329" s="4">
        <v>22911.402290871225</v>
      </c>
      <c r="Y329" s="44"/>
      <c r="Z329" s="44"/>
    </row>
    <row r="330" spans="2:27">
      <c r="B330" s="3">
        <v>5411</v>
      </c>
      <c r="C330" t="s">
        <v>350</v>
      </c>
      <c r="D330" s="208">
        <v>50227</v>
      </c>
      <c r="E330" s="37">
        <f t="shared" si="82"/>
        <v>17691.792884818598</v>
      </c>
      <c r="F330" s="178">
        <f t="shared" si="83"/>
        <v>0.71488753545436623</v>
      </c>
      <c r="G330" s="38">
        <f t="shared" si="73"/>
        <v>4233.5196137520497</v>
      </c>
      <c r="H330" s="38">
        <f t="shared" si="74"/>
        <v>12018.962183442069</v>
      </c>
      <c r="I330" s="38">
        <f t="shared" si="75"/>
        <v>1603.3850462511759</v>
      </c>
      <c r="J330" s="39">
        <f t="shared" si="76"/>
        <v>4552.0101463070887</v>
      </c>
      <c r="K330" s="38">
        <f t="shared" si="77"/>
        <v>1324.5923791625421</v>
      </c>
      <c r="L330" s="39">
        <f t="shared" si="78"/>
        <v>3760.5177644424571</v>
      </c>
      <c r="M330" s="35">
        <f t="shared" si="79"/>
        <v>15779.479947884525</v>
      </c>
      <c r="N330" s="35">
        <f t="shared" si="80"/>
        <v>66006.479947884523</v>
      </c>
      <c r="O330" s="35">
        <f t="shared" si="81"/>
        <v>23249.904877733192</v>
      </c>
      <c r="P330" s="36">
        <f t="shared" si="84"/>
        <v>0.93947896099630057</v>
      </c>
      <c r="Q330" s="204">
        <v>3290.5397312502482</v>
      </c>
      <c r="R330" s="36">
        <f t="shared" si="85"/>
        <v>-2.1126074331040127E-2</v>
      </c>
      <c r="S330" s="36">
        <f t="shared" si="86"/>
        <v>-1.4574963169465598E-2</v>
      </c>
      <c r="T330" s="202">
        <v>2839</v>
      </c>
      <c r="U330" s="218">
        <v>51311</v>
      </c>
      <c r="V330" s="4">
        <v>17953.463960811758</v>
      </c>
      <c r="Y330" s="44"/>
      <c r="Z330" s="44"/>
    </row>
    <row r="331" spans="2:27">
      <c r="B331" s="3">
        <v>5412</v>
      </c>
      <c r="C331" t="s">
        <v>351</v>
      </c>
      <c r="D331" s="208">
        <v>78274</v>
      </c>
      <c r="E331" s="37">
        <f t="shared" si="82"/>
        <v>18565.939278937381</v>
      </c>
      <c r="F331" s="178">
        <f t="shared" si="83"/>
        <v>0.75020992281139554</v>
      </c>
      <c r="G331" s="38">
        <f t="shared" si="73"/>
        <v>3709.0317772807798</v>
      </c>
      <c r="H331" s="38">
        <f t="shared" si="74"/>
        <v>15637.277973015769</v>
      </c>
      <c r="I331" s="38">
        <f t="shared" si="75"/>
        <v>1297.4338083096018</v>
      </c>
      <c r="J331" s="39">
        <f t="shared" si="76"/>
        <v>5469.9809358332805</v>
      </c>
      <c r="K331" s="38">
        <f t="shared" si="77"/>
        <v>1018.6411412209679</v>
      </c>
      <c r="L331" s="39">
        <f t="shared" si="78"/>
        <v>4294.5910513876006</v>
      </c>
      <c r="M331" s="35">
        <f t="shared" si="79"/>
        <v>19931.869024403371</v>
      </c>
      <c r="N331" s="35">
        <f t="shared" si="80"/>
        <v>98205.869024403364</v>
      </c>
      <c r="O331" s="35">
        <f t="shared" si="81"/>
        <v>23293.612197439128</v>
      </c>
      <c r="P331" s="36">
        <f t="shared" si="84"/>
        <v>0.94124508036415189</v>
      </c>
      <c r="Q331" s="204">
        <v>4382.6119961081549</v>
      </c>
      <c r="R331" s="36">
        <f t="shared" si="85"/>
        <v>3.8474363249288222E-3</v>
      </c>
      <c r="S331" s="36">
        <f t="shared" si="86"/>
        <v>1.6228856317551311E-2</v>
      </c>
      <c r="T331" s="202">
        <v>4216</v>
      </c>
      <c r="U331" s="218">
        <v>77974</v>
      </c>
      <c r="V331" s="4">
        <v>18269.447047797563</v>
      </c>
      <c r="Y331" s="44"/>
      <c r="Z331" s="44"/>
    </row>
    <row r="332" spans="2:27">
      <c r="B332" s="3">
        <v>5413</v>
      </c>
      <c r="C332" t="s">
        <v>352</v>
      </c>
      <c r="D332" s="208">
        <v>27391</v>
      </c>
      <c r="E332" s="37">
        <f t="shared" ref="E332:E354" si="87">D332/T332*1000</f>
        <v>20125.642909625272</v>
      </c>
      <c r="F332" s="178">
        <f t="shared" si="83"/>
        <v>0.81323421276555219</v>
      </c>
      <c r="G332" s="38">
        <f t="shared" si="73"/>
        <v>2773.2095988680453</v>
      </c>
      <c r="H332" s="38">
        <f t="shared" si="74"/>
        <v>3774.3382640594095</v>
      </c>
      <c r="I332" s="38">
        <f t="shared" si="75"/>
        <v>751.53753756884009</v>
      </c>
      <c r="J332" s="39">
        <f t="shared" si="76"/>
        <v>1022.8425886311915</v>
      </c>
      <c r="K332" s="38">
        <f t="shared" si="77"/>
        <v>472.7448704802062</v>
      </c>
      <c r="L332" s="39">
        <f t="shared" si="78"/>
        <v>643.40576872356064</v>
      </c>
      <c r="M332" s="35">
        <f t="shared" si="79"/>
        <v>4417.74403278297</v>
      </c>
      <c r="N332" s="35">
        <f t="shared" si="80"/>
        <v>31808.744032782968</v>
      </c>
      <c r="O332" s="35">
        <f t="shared" si="81"/>
        <v>23371.597378973525</v>
      </c>
      <c r="P332" s="36">
        <f t="shared" si="84"/>
        <v>0.94439629486185983</v>
      </c>
      <c r="Q332" s="204">
        <v>1121.1643445690734</v>
      </c>
      <c r="R332" s="36">
        <f t="shared" si="85"/>
        <v>-1.1583429561200924E-2</v>
      </c>
      <c r="S332" s="36">
        <f t="shared" si="86"/>
        <v>-1.4160291305301987E-3</v>
      </c>
      <c r="T332" s="202">
        <v>1361</v>
      </c>
      <c r="U332" s="218">
        <v>27712</v>
      </c>
      <c r="V332" s="4">
        <v>20154.18181818182</v>
      </c>
      <c r="Y332" s="44"/>
      <c r="Z332" s="44"/>
    </row>
    <row r="333" spans="2:27">
      <c r="B333" s="3">
        <v>5414</v>
      </c>
      <c r="C333" t="s">
        <v>353</v>
      </c>
      <c r="D333" s="208">
        <v>21519</v>
      </c>
      <c r="E333" s="37">
        <f t="shared" si="87"/>
        <v>19724.106324472959</v>
      </c>
      <c r="F333" s="178">
        <f t="shared" si="83"/>
        <v>0.79700897761707712</v>
      </c>
      <c r="G333" s="38">
        <f t="shared" si="73"/>
        <v>3014.1315499594334</v>
      </c>
      <c r="H333" s="38">
        <f t="shared" si="74"/>
        <v>3288.4175210057419</v>
      </c>
      <c r="I333" s="38">
        <f t="shared" si="75"/>
        <v>892.07534237214963</v>
      </c>
      <c r="J333" s="39">
        <f t="shared" si="76"/>
        <v>973.25419852801531</v>
      </c>
      <c r="K333" s="38">
        <f t="shared" si="77"/>
        <v>613.2826752835158</v>
      </c>
      <c r="L333" s="39">
        <f t="shared" si="78"/>
        <v>669.09139873431582</v>
      </c>
      <c r="M333" s="35">
        <f t="shared" si="79"/>
        <v>3957.5089197400575</v>
      </c>
      <c r="N333" s="35">
        <f t="shared" si="80"/>
        <v>25476.508919740059</v>
      </c>
      <c r="O333" s="35">
        <f t="shared" si="81"/>
        <v>23351.520549715911</v>
      </c>
      <c r="P333" s="36">
        <f t="shared" si="84"/>
        <v>0.94358503310443609</v>
      </c>
      <c r="Q333" s="204">
        <v>636.56193969497372</v>
      </c>
      <c r="R333" s="36">
        <f t="shared" si="85"/>
        <v>8.0271084337349391E-2</v>
      </c>
      <c r="S333" s="36">
        <f t="shared" si="86"/>
        <v>9.4133408059368581E-2</v>
      </c>
      <c r="T333" s="202">
        <v>1091</v>
      </c>
      <c r="U333" s="218">
        <v>19920</v>
      </c>
      <c r="V333" s="4">
        <v>18027.149321266967</v>
      </c>
      <c r="Y333" s="44"/>
      <c r="Z333" s="44"/>
    </row>
    <row r="334" spans="2:27">
      <c r="B334" s="3">
        <v>5415</v>
      </c>
      <c r="C334" t="s">
        <v>354</v>
      </c>
      <c r="D334" s="208">
        <v>16453</v>
      </c>
      <c r="E334" s="37">
        <f t="shared" si="87"/>
        <v>15911.992263056092</v>
      </c>
      <c r="F334" s="178">
        <f t="shared" si="83"/>
        <v>0.64296959653344643</v>
      </c>
      <c r="G334" s="38">
        <f t="shared" si="73"/>
        <v>5301.3999868095534</v>
      </c>
      <c r="H334" s="38">
        <f t="shared" si="74"/>
        <v>5481.6475863610785</v>
      </c>
      <c r="I334" s="38">
        <f t="shared" si="75"/>
        <v>2226.3152638680531</v>
      </c>
      <c r="J334" s="39">
        <f t="shared" si="76"/>
        <v>2302.0099828395669</v>
      </c>
      <c r="K334" s="38">
        <f t="shared" si="77"/>
        <v>1947.5225967794192</v>
      </c>
      <c r="L334" s="39">
        <f t="shared" si="78"/>
        <v>2013.7383650699196</v>
      </c>
      <c r="M334" s="35">
        <f t="shared" si="79"/>
        <v>7495.3859514309979</v>
      </c>
      <c r="N334" s="35">
        <f t="shared" si="80"/>
        <v>23948.385951430999</v>
      </c>
      <c r="O334" s="35">
        <f t="shared" si="81"/>
        <v>23160.914846645068</v>
      </c>
      <c r="P334" s="36">
        <f t="shared" si="84"/>
        <v>0.93588306405025457</v>
      </c>
      <c r="Q334" s="204">
        <v>1717.2180986659951</v>
      </c>
      <c r="R334" s="36">
        <f t="shared" si="85"/>
        <v>-3.7160580524344566E-2</v>
      </c>
      <c r="S334" s="36">
        <f t="shared" si="86"/>
        <v>-2.9711145944262152E-2</v>
      </c>
      <c r="T334" s="202">
        <v>1034</v>
      </c>
      <c r="U334" s="218">
        <v>17088</v>
      </c>
      <c r="V334" s="4">
        <v>16399.232245681382</v>
      </c>
      <c r="Y334" s="44"/>
      <c r="Z334" s="44"/>
    </row>
    <row r="335" spans="2:27">
      <c r="B335" s="3">
        <v>5416</v>
      </c>
      <c r="C335" t="s">
        <v>355</v>
      </c>
      <c r="D335" s="208">
        <v>97013</v>
      </c>
      <c r="E335" s="37">
        <f t="shared" si="87"/>
        <v>24222.971285892632</v>
      </c>
      <c r="F335" s="178">
        <f t="shared" si="83"/>
        <v>0.97879849468581537</v>
      </c>
      <c r="G335" s="38">
        <f t="shared" si="73"/>
        <v>314.81257310762959</v>
      </c>
      <c r="H335" s="38">
        <f t="shared" si="74"/>
        <v>1260.8243552960564</v>
      </c>
      <c r="I335" s="38">
        <f t="shared" si="75"/>
        <v>0</v>
      </c>
      <c r="J335" s="39">
        <f t="shared" si="76"/>
        <v>0</v>
      </c>
      <c r="K335" s="38">
        <f t="shared" si="77"/>
        <v>-278.79266708863389</v>
      </c>
      <c r="L335" s="39">
        <f t="shared" si="78"/>
        <v>-1116.5646316899788</v>
      </c>
      <c r="M335" s="35">
        <f t="shared" si="79"/>
        <v>144.25972360607761</v>
      </c>
      <c r="N335" s="35">
        <f t="shared" si="80"/>
        <v>97157.259723606083</v>
      </c>
      <c r="O335" s="35">
        <f t="shared" si="81"/>
        <v>24258.991191911631</v>
      </c>
      <c r="P335" s="36">
        <f t="shared" si="84"/>
        <v>0.98025398209790837</v>
      </c>
      <c r="Q335" s="204">
        <v>1805.8498334434532</v>
      </c>
      <c r="R335" s="36">
        <f t="shared" si="85"/>
        <v>-3.4042934522861237E-2</v>
      </c>
      <c r="S335" s="36">
        <f t="shared" si="86"/>
        <v>-2.8013239981805566E-2</v>
      </c>
      <c r="T335" s="202">
        <v>4005</v>
      </c>
      <c r="U335" s="218">
        <v>100432</v>
      </c>
      <c r="V335" s="4">
        <v>24921.091811414393</v>
      </c>
      <c r="Y335" s="44"/>
      <c r="Z335" s="44"/>
    </row>
    <row r="336" spans="2:27">
      <c r="B336" s="3">
        <v>5417</v>
      </c>
      <c r="C336" t="s">
        <v>356</v>
      </c>
      <c r="D336" s="208">
        <v>43189</v>
      </c>
      <c r="E336" s="37">
        <f t="shared" si="87"/>
        <v>20125.349487418454</v>
      </c>
      <c r="F336" s="178">
        <f t="shared" si="83"/>
        <v>0.81322235620134498</v>
      </c>
      <c r="G336" s="38">
        <f t="shared" si="73"/>
        <v>2773.3856521921361</v>
      </c>
      <c r="H336" s="38">
        <f t="shared" si="74"/>
        <v>5951.6856096043239</v>
      </c>
      <c r="I336" s="38">
        <f t="shared" si="75"/>
        <v>751.64023534122634</v>
      </c>
      <c r="J336" s="39">
        <f t="shared" si="76"/>
        <v>1613.0199450422717</v>
      </c>
      <c r="K336" s="38">
        <f t="shared" si="77"/>
        <v>472.84756825259245</v>
      </c>
      <c r="L336" s="39">
        <f t="shared" si="78"/>
        <v>1014.7308814700633</v>
      </c>
      <c r="M336" s="35">
        <f t="shared" si="79"/>
        <v>6966.4164910743875</v>
      </c>
      <c r="N336" s="35">
        <f t="shared" si="80"/>
        <v>50155.416491074386</v>
      </c>
      <c r="O336" s="35">
        <f t="shared" si="81"/>
        <v>23371.582707863181</v>
      </c>
      <c r="P336" s="36">
        <f t="shared" si="84"/>
        <v>0.94439570203364931</v>
      </c>
      <c r="Q336" s="204">
        <v>1534.0435587400598</v>
      </c>
      <c r="R336" s="36">
        <f t="shared" si="85"/>
        <v>1.4254849466910901E-2</v>
      </c>
      <c r="S336" s="36">
        <f t="shared" si="86"/>
        <v>3.1742002043926749E-2</v>
      </c>
      <c r="T336" s="202">
        <v>2146</v>
      </c>
      <c r="U336" s="218">
        <v>42582</v>
      </c>
      <c r="V336" s="4">
        <v>19506.184150251946</v>
      </c>
      <c r="Y336" s="44"/>
      <c r="Z336" s="44"/>
    </row>
    <row r="337" spans="2:26">
      <c r="B337" s="3">
        <v>5418</v>
      </c>
      <c r="C337" t="s">
        <v>357</v>
      </c>
      <c r="D337" s="208">
        <v>151681</v>
      </c>
      <c r="E337" s="37">
        <f t="shared" si="87"/>
        <v>22843.524096385543</v>
      </c>
      <c r="F337" s="178">
        <f t="shared" si="83"/>
        <v>0.92305798223371716</v>
      </c>
      <c r="G337" s="38">
        <f t="shared" si="73"/>
        <v>1142.480886811883</v>
      </c>
      <c r="H337" s="38">
        <f t="shared" si="74"/>
        <v>7586.0730884309032</v>
      </c>
      <c r="I337" s="38">
        <f t="shared" si="75"/>
        <v>0</v>
      </c>
      <c r="J337" s="39">
        <f t="shared" si="76"/>
        <v>0</v>
      </c>
      <c r="K337" s="38">
        <f t="shared" si="77"/>
        <v>-278.79266708863389</v>
      </c>
      <c r="L337" s="39">
        <f t="shared" si="78"/>
        <v>-1851.1833094685289</v>
      </c>
      <c r="M337" s="35">
        <f t="shared" si="79"/>
        <v>5734.8897789623743</v>
      </c>
      <c r="N337" s="35">
        <f t="shared" si="80"/>
        <v>157415.88977896239</v>
      </c>
      <c r="O337" s="35">
        <f t="shared" si="81"/>
        <v>23707.212316108795</v>
      </c>
      <c r="P337" s="36">
        <f t="shared" si="84"/>
        <v>0.95795777711706909</v>
      </c>
      <c r="Q337" s="204">
        <v>2380.986240715235</v>
      </c>
      <c r="R337" s="36">
        <f t="shared" si="85"/>
        <v>-3.7202777671985883E-2</v>
      </c>
      <c r="S337" s="36">
        <f t="shared" si="86"/>
        <v>-1.3277846695461355E-2</v>
      </c>
      <c r="T337" s="202">
        <v>6640</v>
      </c>
      <c r="U337" s="218">
        <v>157542</v>
      </c>
      <c r="V337" s="4">
        <v>23150.918442321821</v>
      </c>
      <c r="Y337" s="44"/>
      <c r="Z337" s="44"/>
    </row>
    <row r="338" spans="2:26">
      <c r="B338" s="3">
        <v>5419</v>
      </c>
      <c r="C338" t="s">
        <v>358</v>
      </c>
      <c r="D338" s="208">
        <v>68462</v>
      </c>
      <c r="E338" s="37">
        <f t="shared" si="87"/>
        <v>19763.856812933023</v>
      </c>
      <c r="F338" s="178">
        <f t="shared" si="83"/>
        <v>0.79861520989174428</v>
      </c>
      <c r="G338" s="38">
        <f t="shared" si="73"/>
        <v>2990.2812568833947</v>
      </c>
      <c r="H338" s="38">
        <f t="shared" si="74"/>
        <v>10358.334273844081</v>
      </c>
      <c r="I338" s="38">
        <f t="shared" si="75"/>
        <v>878.16267141112723</v>
      </c>
      <c r="J338" s="39">
        <f t="shared" si="76"/>
        <v>3041.9554937681451</v>
      </c>
      <c r="K338" s="38">
        <f t="shared" si="77"/>
        <v>599.37000432249329</v>
      </c>
      <c r="L338" s="39">
        <f t="shared" si="78"/>
        <v>2076.2176949731165</v>
      </c>
      <c r="M338" s="35">
        <f t="shared" si="79"/>
        <v>12434.551968817197</v>
      </c>
      <c r="N338" s="35">
        <f t="shared" si="80"/>
        <v>80896.551968817192</v>
      </c>
      <c r="O338" s="35">
        <f t="shared" si="81"/>
        <v>23353.50807413891</v>
      </c>
      <c r="P338" s="36">
        <f t="shared" si="84"/>
        <v>0.94366534471816932</v>
      </c>
      <c r="Q338" s="204">
        <v>2969.2897425328938</v>
      </c>
      <c r="R338" s="36">
        <f t="shared" si="85"/>
        <v>-1.3942099956791012E-2</v>
      </c>
      <c r="S338" s="36">
        <f t="shared" si="86"/>
        <v>-6.8256312786502127E-3</v>
      </c>
      <c r="T338" s="202">
        <v>3464</v>
      </c>
      <c r="U338" s="218">
        <v>69430</v>
      </c>
      <c r="V338" s="4">
        <v>19899.684723416452</v>
      </c>
      <c r="Y338" s="44"/>
      <c r="Z338" s="44"/>
    </row>
    <row r="339" spans="2:26">
      <c r="B339" s="3">
        <v>5420</v>
      </c>
      <c r="C339" t="s">
        <v>359</v>
      </c>
      <c r="D339" s="208">
        <v>19461</v>
      </c>
      <c r="E339" s="37">
        <f t="shared" si="87"/>
        <v>17969.529085872575</v>
      </c>
      <c r="F339" s="178">
        <f t="shared" si="83"/>
        <v>0.72611026169644832</v>
      </c>
      <c r="G339" s="38">
        <f t="shared" si="73"/>
        <v>4066.8778931196639</v>
      </c>
      <c r="H339" s="38">
        <f t="shared" si="74"/>
        <v>4404.4287582485968</v>
      </c>
      <c r="I339" s="38">
        <f t="shared" si="75"/>
        <v>1506.1773758822842</v>
      </c>
      <c r="J339" s="39">
        <f t="shared" si="76"/>
        <v>1631.1900980805137</v>
      </c>
      <c r="K339" s="38">
        <f t="shared" si="77"/>
        <v>1227.3847087936504</v>
      </c>
      <c r="L339" s="39">
        <f t="shared" si="78"/>
        <v>1329.2576396235233</v>
      </c>
      <c r="M339" s="35">
        <f t="shared" si="79"/>
        <v>5733.6863978721203</v>
      </c>
      <c r="N339" s="35">
        <f t="shared" si="80"/>
        <v>25194.686397872119</v>
      </c>
      <c r="O339" s="35">
        <f t="shared" si="81"/>
        <v>23263.791687785892</v>
      </c>
      <c r="P339" s="36">
        <f t="shared" si="84"/>
        <v>0.94004009730840465</v>
      </c>
      <c r="Q339" s="204">
        <v>1268.1329795505562</v>
      </c>
      <c r="R339" s="36">
        <f t="shared" si="85"/>
        <v>-1.9152260470742401E-2</v>
      </c>
      <c r="S339" s="36">
        <f t="shared" si="86"/>
        <v>2.2508862353214944E-2</v>
      </c>
      <c r="T339" s="202">
        <v>1083</v>
      </c>
      <c r="U339" s="218">
        <v>19841</v>
      </c>
      <c r="V339" s="4">
        <v>17573.959255978742</v>
      </c>
      <c r="Y339" s="44"/>
      <c r="Z339" s="44"/>
    </row>
    <row r="340" spans="2:26">
      <c r="B340" s="3">
        <v>5421</v>
      </c>
      <c r="C340" t="s">
        <v>360</v>
      </c>
      <c r="D340" s="208">
        <v>302417</v>
      </c>
      <c r="E340" s="37">
        <f t="shared" si="87"/>
        <v>20363.409871389129</v>
      </c>
      <c r="F340" s="178">
        <f t="shared" si="83"/>
        <v>0.82284186747948984</v>
      </c>
      <c r="G340" s="38">
        <f t="shared" si="73"/>
        <v>2630.5494218097315</v>
      </c>
      <c r="H340" s="38">
        <f t="shared" si="74"/>
        <v>39066.289463296322</v>
      </c>
      <c r="I340" s="38">
        <f t="shared" si="75"/>
        <v>668.31910095149033</v>
      </c>
      <c r="J340" s="39">
        <f t="shared" si="76"/>
        <v>9925.2069682305828</v>
      </c>
      <c r="K340" s="38">
        <f t="shared" si="77"/>
        <v>389.52643386285644</v>
      </c>
      <c r="L340" s="39">
        <f t="shared" si="78"/>
        <v>5784.8570692972808</v>
      </c>
      <c r="M340" s="35">
        <f t="shared" si="79"/>
        <v>44851.146532593601</v>
      </c>
      <c r="N340" s="35">
        <f t="shared" si="80"/>
        <v>347268.14653259359</v>
      </c>
      <c r="O340" s="35">
        <f t="shared" si="81"/>
        <v>23383.485727061718</v>
      </c>
      <c r="P340" s="36">
        <f t="shared" si="84"/>
        <v>0.94487667759755667</v>
      </c>
      <c r="Q340" s="204">
        <v>9547.5733880935513</v>
      </c>
      <c r="R340" s="36">
        <f t="shared" si="85"/>
        <v>-2.1003221055016914E-2</v>
      </c>
      <c r="S340" s="36">
        <f t="shared" si="86"/>
        <v>-1.0455817874679228E-2</v>
      </c>
      <c r="T340" s="202">
        <v>14851</v>
      </c>
      <c r="U340" s="218">
        <v>308905</v>
      </c>
      <c r="V340" s="4">
        <v>20578.57571114516</v>
      </c>
      <c r="Y340" s="44"/>
      <c r="Z340" s="44"/>
    </row>
    <row r="341" spans="2:26">
      <c r="B341" s="3">
        <v>5422</v>
      </c>
      <c r="C341" t="s">
        <v>361</v>
      </c>
      <c r="D341" s="208">
        <v>99682</v>
      </c>
      <c r="E341" s="37">
        <f t="shared" si="87"/>
        <v>17931.642381723334</v>
      </c>
      <c r="F341" s="178">
        <f t="shared" si="83"/>
        <v>0.72457934096206755</v>
      </c>
      <c r="G341" s="38">
        <f t="shared" si="73"/>
        <v>4089.6099156092087</v>
      </c>
      <c r="H341" s="38">
        <f t="shared" si="74"/>
        <v>22734.141520871592</v>
      </c>
      <c r="I341" s="38">
        <f t="shared" si="75"/>
        <v>1519.4377223345186</v>
      </c>
      <c r="J341" s="39">
        <f t="shared" si="76"/>
        <v>8446.5542984575895</v>
      </c>
      <c r="K341" s="38">
        <f t="shared" si="77"/>
        <v>1240.6450552458848</v>
      </c>
      <c r="L341" s="39">
        <f t="shared" si="78"/>
        <v>6896.745862111874</v>
      </c>
      <c r="M341" s="35">
        <f t="shared" si="79"/>
        <v>29630.887382983467</v>
      </c>
      <c r="N341" s="35">
        <f t="shared" si="80"/>
        <v>129312.88738298346</v>
      </c>
      <c r="O341" s="35">
        <f t="shared" si="81"/>
        <v>23261.897352578428</v>
      </c>
      <c r="P341" s="36">
        <f t="shared" si="84"/>
        <v>0.93996355127168552</v>
      </c>
      <c r="Q341" s="204">
        <v>6588.9861803522763</v>
      </c>
      <c r="R341" s="36">
        <f t="shared" si="85"/>
        <v>3.4124195967506518E-3</v>
      </c>
      <c r="S341" s="36">
        <f t="shared" si="86"/>
        <v>1.5325572986458525E-2</v>
      </c>
      <c r="T341" s="202">
        <v>5559</v>
      </c>
      <c r="U341" s="218">
        <v>99343</v>
      </c>
      <c r="V341" s="4">
        <v>17660.977777777778</v>
      </c>
      <c r="Y341" s="44"/>
      <c r="Z341" s="44"/>
    </row>
    <row r="342" spans="2:26">
      <c r="B342" s="3">
        <v>5423</v>
      </c>
      <c r="C342" t="s">
        <v>362</v>
      </c>
      <c r="D342" s="208">
        <v>43474</v>
      </c>
      <c r="E342" s="37">
        <f t="shared" si="87"/>
        <v>19760.909090909092</v>
      </c>
      <c r="F342" s="178">
        <f t="shared" si="83"/>
        <v>0.79849609874531546</v>
      </c>
      <c r="G342" s="38">
        <f t="shared" si="73"/>
        <v>2992.0498900977536</v>
      </c>
      <c r="H342" s="38">
        <f t="shared" si="74"/>
        <v>6582.5097582150574</v>
      </c>
      <c r="I342" s="38">
        <f t="shared" si="75"/>
        <v>879.19437411950321</v>
      </c>
      <c r="J342" s="39">
        <f t="shared" si="76"/>
        <v>1934.227623062907</v>
      </c>
      <c r="K342" s="38">
        <f t="shared" si="77"/>
        <v>600.40170703086937</v>
      </c>
      <c r="L342" s="39">
        <f t="shared" si="78"/>
        <v>1320.8837554679126</v>
      </c>
      <c r="M342" s="35">
        <f t="shared" si="79"/>
        <v>7903.3935136829696</v>
      </c>
      <c r="N342" s="35">
        <f t="shared" si="80"/>
        <v>51377.393513682968</v>
      </c>
      <c r="O342" s="35">
        <f t="shared" si="81"/>
        <v>23353.360688037716</v>
      </c>
      <c r="P342" s="36">
        <f t="shared" si="84"/>
        <v>0.94365938916084791</v>
      </c>
      <c r="Q342" s="204">
        <v>2104.06403971488</v>
      </c>
      <c r="R342" s="36">
        <f t="shared" si="85"/>
        <v>-2.6774121334228788E-2</v>
      </c>
      <c r="S342" s="36">
        <f t="shared" si="86"/>
        <v>-3.7706005657651225E-3</v>
      </c>
      <c r="T342" s="202">
        <v>2200</v>
      </c>
      <c r="U342" s="218">
        <v>44670</v>
      </c>
      <c r="V342" s="4">
        <v>19835.701598579042</v>
      </c>
      <c r="Y342" s="44"/>
      <c r="Z342" s="44"/>
    </row>
    <row r="343" spans="2:26">
      <c r="B343" s="3">
        <v>5424</v>
      </c>
      <c r="C343" t="s">
        <v>363</v>
      </c>
      <c r="D343" s="208">
        <v>49282</v>
      </c>
      <c r="E343" s="37">
        <f t="shared" si="87"/>
        <v>17638.511095204009</v>
      </c>
      <c r="F343" s="178">
        <f t="shared" si="83"/>
        <v>0.71273453222229366</v>
      </c>
      <c r="G343" s="38">
        <f t="shared" si="73"/>
        <v>4265.488687520804</v>
      </c>
      <c r="H343" s="38">
        <f t="shared" si="74"/>
        <v>11917.775392933127</v>
      </c>
      <c r="I343" s="38">
        <f t="shared" si="75"/>
        <v>1622.0336726162823</v>
      </c>
      <c r="J343" s="39">
        <f t="shared" si="76"/>
        <v>4531.9620812898929</v>
      </c>
      <c r="K343" s="38">
        <f t="shared" si="77"/>
        <v>1343.2410055276484</v>
      </c>
      <c r="L343" s="39">
        <f t="shared" si="78"/>
        <v>3753.0153694442497</v>
      </c>
      <c r="M343" s="35">
        <f t="shared" si="79"/>
        <v>15670.790762377375</v>
      </c>
      <c r="N343" s="35">
        <f t="shared" si="80"/>
        <v>64952.790762377379</v>
      </c>
      <c r="O343" s="35">
        <f t="shared" si="81"/>
        <v>23247.24078825246</v>
      </c>
      <c r="P343" s="36">
        <f t="shared" si="84"/>
        <v>0.93937131083469683</v>
      </c>
      <c r="Q343" s="204">
        <v>3493.1893304378973</v>
      </c>
      <c r="R343" s="36">
        <f t="shared" si="85"/>
        <v>-2.6509165613147916E-2</v>
      </c>
      <c r="S343" s="36">
        <f t="shared" si="86"/>
        <v>-8.042804044607034E-3</v>
      </c>
      <c r="T343" s="202">
        <v>2794</v>
      </c>
      <c r="U343" s="218">
        <v>50624</v>
      </c>
      <c r="V343" s="4">
        <v>17781.524411661398</v>
      </c>
      <c r="Y343" s="44"/>
      <c r="Z343" s="44"/>
    </row>
    <row r="344" spans="2:26">
      <c r="B344" s="3">
        <v>5425</v>
      </c>
      <c r="C344" t="s">
        <v>364</v>
      </c>
      <c r="D344" s="208">
        <v>40771</v>
      </c>
      <c r="E344" s="37">
        <f t="shared" si="87"/>
        <v>22291.416074357574</v>
      </c>
      <c r="F344" s="178">
        <f t="shared" si="83"/>
        <v>0.9007484771574481</v>
      </c>
      <c r="G344" s="38">
        <f t="shared" si="73"/>
        <v>1473.7457000286645</v>
      </c>
      <c r="H344" s="38">
        <f t="shared" si="74"/>
        <v>2695.4808853524273</v>
      </c>
      <c r="I344" s="38">
        <f t="shared" si="75"/>
        <v>0</v>
      </c>
      <c r="J344" s="39">
        <f t="shared" si="76"/>
        <v>0</v>
      </c>
      <c r="K344" s="38">
        <f t="shared" si="77"/>
        <v>-278.79266708863389</v>
      </c>
      <c r="L344" s="39">
        <f t="shared" si="78"/>
        <v>-509.91178810511138</v>
      </c>
      <c r="M344" s="35">
        <f t="shared" si="79"/>
        <v>2185.5690972473158</v>
      </c>
      <c r="N344" s="35">
        <f t="shared" si="80"/>
        <v>42956.569097247317</v>
      </c>
      <c r="O344" s="35">
        <f t="shared" si="81"/>
        <v>23486.369107297603</v>
      </c>
      <c r="P344" s="36">
        <f t="shared" si="84"/>
        <v>0.94903397508656129</v>
      </c>
      <c r="Q344" s="204">
        <v>1176.38880034159</v>
      </c>
      <c r="R344" s="36">
        <f t="shared" si="85"/>
        <v>2.7805788040738126E-2</v>
      </c>
      <c r="S344" s="36">
        <f t="shared" si="86"/>
        <v>3.4549183041552141E-2</v>
      </c>
      <c r="T344" s="202">
        <v>1829</v>
      </c>
      <c r="U344" s="218">
        <v>39668</v>
      </c>
      <c r="V344" s="4">
        <v>21546.985334057579</v>
      </c>
      <c r="Y344" s="44"/>
      <c r="Z344" s="44"/>
    </row>
    <row r="345" spans="2:26">
      <c r="B345" s="3">
        <v>5426</v>
      </c>
      <c r="C345" t="s">
        <v>365</v>
      </c>
      <c r="D345" s="208">
        <v>39266</v>
      </c>
      <c r="E345" s="37">
        <f t="shared" si="87"/>
        <v>18959.922742636409</v>
      </c>
      <c r="F345" s="178">
        <f t="shared" si="83"/>
        <v>0.76612995246623405</v>
      </c>
      <c r="G345" s="38">
        <f t="shared" si="73"/>
        <v>3472.6416990613639</v>
      </c>
      <c r="H345" s="38">
        <f t="shared" si="74"/>
        <v>7191.8409587560845</v>
      </c>
      <c r="I345" s="38">
        <f t="shared" si="75"/>
        <v>1159.5395960149424</v>
      </c>
      <c r="J345" s="39">
        <f t="shared" si="76"/>
        <v>2401.4065033469456</v>
      </c>
      <c r="K345" s="38">
        <f t="shared" si="77"/>
        <v>880.74692892630856</v>
      </c>
      <c r="L345" s="39">
        <f t="shared" si="78"/>
        <v>1824.0268898063848</v>
      </c>
      <c r="M345" s="35">
        <f t="shared" si="79"/>
        <v>9015.8678485624696</v>
      </c>
      <c r="N345" s="35">
        <f t="shared" si="80"/>
        <v>48281.86784856247</v>
      </c>
      <c r="O345" s="35">
        <f t="shared" si="81"/>
        <v>23313.31137062408</v>
      </c>
      <c r="P345" s="36">
        <f t="shared" si="84"/>
        <v>0.94204108184689384</v>
      </c>
      <c r="Q345" s="204">
        <v>2806.9095573861423</v>
      </c>
      <c r="R345" s="36">
        <f t="shared" si="85"/>
        <v>-3.1354071588918765E-2</v>
      </c>
      <c r="S345" s="36">
        <f t="shared" si="86"/>
        <v>-1.9193379102830713E-2</v>
      </c>
      <c r="T345" s="202">
        <v>2071</v>
      </c>
      <c r="U345" s="218">
        <v>40537</v>
      </c>
      <c r="V345" s="4">
        <v>19330.948974725798</v>
      </c>
      <c r="Y345" s="44"/>
      <c r="Z345" s="44"/>
    </row>
    <row r="346" spans="2:26">
      <c r="B346" s="3">
        <v>5427</v>
      </c>
      <c r="C346" t="s">
        <v>366</v>
      </c>
      <c r="D346" s="208">
        <v>57056</v>
      </c>
      <c r="E346" s="37">
        <f t="shared" si="87"/>
        <v>19492.996241885892</v>
      </c>
      <c r="F346" s="178">
        <f t="shared" si="83"/>
        <v>0.78767031316204061</v>
      </c>
      <c r="G346" s="38">
        <f t="shared" si="73"/>
        <v>3152.7975995116735</v>
      </c>
      <c r="H346" s="38">
        <f t="shared" si="74"/>
        <v>9228.2385737706682</v>
      </c>
      <c r="I346" s="38">
        <f t="shared" si="75"/>
        <v>972.96387127762307</v>
      </c>
      <c r="J346" s="39">
        <f t="shared" si="76"/>
        <v>2847.865251229603</v>
      </c>
      <c r="K346" s="38">
        <f t="shared" si="77"/>
        <v>694.17120418898912</v>
      </c>
      <c r="L346" s="39">
        <f t="shared" si="78"/>
        <v>2031.8391146611712</v>
      </c>
      <c r="M346" s="35">
        <f t="shared" si="79"/>
        <v>11260.07768843184</v>
      </c>
      <c r="N346" s="35">
        <f t="shared" si="80"/>
        <v>68316.077688431833</v>
      </c>
      <c r="O346" s="35">
        <f t="shared" si="81"/>
        <v>23339.965045586549</v>
      </c>
      <c r="P346" s="36">
        <f t="shared" si="84"/>
        <v>0.94311809988168394</v>
      </c>
      <c r="Q346" s="204">
        <v>3070.208292838839</v>
      </c>
      <c r="R346" s="36">
        <f t="shared" si="85"/>
        <v>3.6025566531086579E-2</v>
      </c>
      <c r="S346" s="36">
        <f t="shared" si="86"/>
        <v>3.2486018985712205E-2</v>
      </c>
      <c r="T346" s="202">
        <v>2927</v>
      </c>
      <c r="U346" s="218">
        <v>55072</v>
      </c>
      <c r="V346" s="4">
        <v>18879.670894754887</v>
      </c>
      <c r="Y346" s="44"/>
      <c r="Z346" s="44"/>
    </row>
    <row r="347" spans="2:26">
      <c r="B347" s="3">
        <v>5428</v>
      </c>
      <c r="C347" t="s">
        <v>367</v>
      </c>
      <c r="D347" s="208">
        <v>94212</v>
      </c>
      <c r="E347" s="37">
        <f t="shared" si="87"/>
        <v>19381.197284509359</v>
      </c>
      <c r="F347" s="178">
        <f t="shared" si="83"/>
        <v>0.7831527562572308</v>
      </c>
      <c r="G347" s="38">
        <f t="shared" si="73"/>
        <v>3219.8769739375934</v>
      </c>
      <c r="H347" s="38">
        <f t="shared" si="74"/>
        <v>15651.821970310641</v>
      </c>
      <c r="I347" s="38">
        <f t="shared" si="75"/>
        <v>1012.0935063594098</v>
      </c>
      <c r="J347" s="39">
        <f t="shared" si="76"/>
        <v>4919.7865344130905</v>
      </c>
      <c r="K347" s="38">
        <f t="shared" si="77"/>
        <v>733.3008392707759</v>
      </c>
      <c r="L347" s="39">
        <f t="shared" si="78"/>
        <v>3564.5753796952417</v>
      </c>
      <c r="M347" s="35">
        <f t="shared" si="79"/>
        <v>19216.397350005882</v>
      </c>
      <c r="N347" s="35">
        <f t="shared" si="80"/>
        <v>113428.39735000588</v>
      </c>
      <c r="O347" s="35">
        <f t="shared" si="81"/>
        <v>23334.37509771773</v>
      </c>
      <c r="P347" s="36">
        <f t="shared" si="84"/>
        <v>0.94289222203644374</v>
      </c>
      <c r="Q347" s="204">
        <v>5306.784407751833</v>
      </c>
      <c r="R347" s="36">
        <f t="shared" si="85"/>
        <v>6.3028907995396385E-2</v>
      </c>
      <c r="S347" s="36">
        <f t="shared" si="86"/>
        <v>7.3525799084427107E-2</v>
      </c>
      <c r="T347" s="202">
        <v>4861</v>
      </c>
      <c r="U347" s="218">
        <v>88626</v>
      </c>
      <c r="V347" s="4">
        <v>18053.778773680995</v>
      </c>
      <c r="Y347" s="44"/>
      <c r="Z347" s="44"/>
    </row>
    <row r="348" spans="2:26">
      <c r="B348" s="3">
        <v>5429</v>
      </c>
      <c r="C348" t="s">
        <v>368</v>
      </c>
      <c r="D348" s="208">
        <v>24704</v>
      </c>
      <c r="E348" s="37">
        <f t="shared" si="87"/>
        <v>20742.233417296389</v>
      </c>
      <c r="F348" s="178">
        <f t="shared" si="83"/>
        <v>0.8381493172596709</v>
      </c>
      <c r="G348" s="38">
        <f t="shared" si="73"/>
        <v>2403.2552942653751</v>
      </c>
      <c r="H348" s="38">
        <f t="shared" si="74"/>
        <v>2862.2770554700619</v>
      </c>
      <c r="I348" s="38">
        <f t="shared" si="75"/>
        <v>535.73085988394917</v>
      </c>
      <c r="J348" s="39">
        <f t="shared" si="76"/>
        <v>638.05545412178344</v>
      </c>
      <c r="K348" s="38">
        <f t="shared" si="77"/>
        <v>256.93819279531527</v>
      </c>
      <c r="L348" s="39">
        <f t="shared" si="78"/>
        <v>306.01338761922045</v>
      </c>
      <c r="M348" s="35">
        <f t="shared" si="79"/>
        <v>3168.2904430892822</v>
      </c>
      <c r="N348" s="35">
        <f t="shared" si="80"/>
        <v>27872.290443089281</v>
      </c>
      <c r="O348" s="35">
        <f t="shared" si="81"/>
        <v>23402.426904357078</v>
      </c>
      <c r="P348" s="36">
        <f t="shared" si="84"/>
        <v>0.94564205008656566</v>
      </c>
      <c r="Q348" s="204">
        <v>1289.0739415001924</v>
      </c>
      <c r="R348" s="36">
        <f t="shared" si="85"/>
        <v>-7.1522531664599542E-2</v>
      </c>
      <c r="S348" s="36">
        <f t="shared" si="86"/>
        <v>-6.2947173014986257E-2</v>
      </c>
      <c r="T348" s="202">
        <v>1191</v>
      </c>
      <c r="U348" s="218">
        <v>26607</v>
      </c>
      <c r="V348" s="4">
        <v>22135.607321131447</v>
      </c>
      <c r="Y348" s="44"/>
      <c r="Z348" s="44"/>
    </row>
    <row r="349" spans="2:26">
      <c r="B349" s="3">
        <v>5430</v>
      </c>
      <c r="C349" t="s">
        <v>369</v>
      </c>
      <c r="D349" s="208">
        <v>43686</v>
      </c>
      <c r="E349" s="37">
        <f t="shared" si="87"/>
        <v>15012.371134020619</v>
      </c>
      <c r="F349" s="178">
        <f t="shared" si="83"/>
        <v>0.60661782958897159</v>
      </c>
      <c r="G349" s="38">
        <f t="shared" si="73"/>
        <v>5841.1726642308377</v>
      </c>
      <c r="H349" s="38">
        <f t="shared" si="74"/>
        <v>16997.812452911738</v>
      </c>
      <c r="I349" s="38">
        <f t="shared" si="75"/>
        <v>2541.1826590304686</v>
      </c>
      <c r="J349" s="39">
        <f t="shared" si="76"/>
        <v>7394.8415377786632</v>
      </c>
      <c r="K349" s="38">
        <f t="shared" si="77"/>
        <v>2262.3899919418345</v>
      </c>
      <c r="L349" s="39">
        <f t="shared" si="78"/>
        <v>6583.5548765507383</v>
      </c>
      <c r="M349" s="35">
        <f t="shared" si="79"/>
        <v>23581.367329462475</v>
      </c>
      <c r="N349" s="35">
        <f t="shared" si="80"/>
        <v>67267.367329462475</v>
      </c>
      <c r="O349" s="35">
        <f t="shared" si="81"/>
        <v>23115.933790193289</v>
      </c>
      <c r="P349" s="36">
        <f t="shared" si="84"/>
        <v>0.93406547570303067</v>
      </c>
      <c r="Q349" s="204">
        <v>5152.1092525319509</v>
      </c>
      <c r="R349" s="36">
        <f t="shared" si="85"/>
        <v>3.5507727315824404E-2</v>
      </c>
      <c r="S349" s="36">
        <f t="shared" si="86"/>
        <v>4.048955143349512E-2</v>
      </c>
      <c r="T349" s="202">
        <v>2910</v>
      </c>
      <c r="U349" s="218">
        <v>42188</v>
      </c>
      <c r="V349" s="4">
        <v>14428.180574555403</v>
      </c>
      <c r="Y349" s="44"/>
      <c r="Z349" s="44"/>
    </row>
    <row r="350" spans="2:26">
      <c r="B350" s="3">
        <v>5432</v>
      </c>
      <c r="C350" t="s">
        <v>370</v>
      </c>
      <c r="D350" s="208">
        <v>15678</v>
      </c>
      <c r="E350" s="37">
        <f t="shared" si="87"/>
        <v>17655.405405405407</v>
      </c>
      <c r="F350" s="178">
        <f t="shared" si="83"/>
        <v>0.7134171951870768</v>
      </c>
      <c r="G350" s="38">
        <f t="shared" si="73"/>
        <v>4255.3521013999643</v>
      </c>
      <c r="H350" s="38">
        <f t="shared" si="74"/>
        <v>3778.7526660431686</v>
      </c>
      <c r="I350" s="38">
        <f t="shared" si="75"/>
        <v>1616.1206640457931</v>
      </c>
      <c r="J350" s="39">
        <f t="shared" si="76"/>
        <v>1435.1151496726643</v>
      </c>
      <c r="K350" s="38">
        <f t="shared" si="77"/>
        <v>1337.3279969571593</v>
      </c>
      <c r="L350" s="39">
        <f t="shared" si="78"/>
        <v>1187.5472612979574</v>
      </c>
      <c r="M350" s="35">
        <f t="shared" si="79"/>
        <v>4966.299927341126</v>
      </c>
      <c r="N350" s="35">
        <f t="shared" si="80"/>
        <v>20644.299927341126</v>
      </c>
      <c r="O350" s="35">
        <f t="shared" si="81"/>
        <v>23248.08550376253</v>
      </c>
      <c r="P350" s="36">
        <f t="shared" si="84"/>
        <v>0.93940544398293591</v>
      </c>
      <c r="Q350" s="204">
        <v>1163.6645760303691</v>
      </c>
      <c r="R350" s="36">
        <f t="shared" si="85"/>
        <v>-4.4628626075868662E-4</v>
      </c>
      <c r="S350" s="36">
        <f t="shared" si="86"/>
        <v>3.2196796732977859E-2</v>
      </c>
      <c r="T350" s="202">
        <v>888</v>
      </c>
      <c r="U350" s="218">
        <v>15685</v>
      </c>
      <c r="V350" s="4">
        <v>17104.689203925846</v>
      </c>
      <c r="Y350" s="44"/>
      <c r="Z350" s="44"/>
    </row>
    <row r="351" spans="2:26">
      <c r="B351" s="3">
        <v>5433</v>
      </c>
      <c r="C351" t="s">
        <v>371</v>
      </c>
      <c r="D351" s="208">
        <v>18136</v>
      </c>
      <c r="E351" s="37">
        <f t="shared" si="87"/>
        <v>18045.771144278606</v>
      </c>
      <c r="F351" s="178">
        <f t="shared" si="83"/>
        <v>0.72919104031434778</v>
      </c>
      <c r="G351" s="38">
        <f t="shared" ref="G351:G363" si="88">($E$363-E351)*0.6</f>
        <v>4021.1326580760451</v>
      </c>
      <c r="H351" s="38">
        <f t="shared" ref="H351:H362" si="89">G351*T351/1000</f>
        <v>4041.2383213664252</v>
      </c>
      <c r="I351" s="38">
        <f t="shared" ref="I351:I363" si="90">IF(E351&lt;E$363*0.9,(E$363*0.9-E351)*0.35,0)</f>
        <v>1479.4926554401734</v>
      </c>
      <c r="J351" s="39">
        <f t="shared" ref="J351:J362" si="91">I351*T351/1000</f>
        <v>1486.8901187173742</v>
      </c>
      <c r="K351" s="38">
        <f t="shared" ref="K351:K362" si="92">I351+J$365</f>
        <v>1200.6999883515396</v>
      </c>
      <c r="L351" s="39">
        <f t="shared" ref="L351:L362" si="93">K351*T351/1000</f>
        <v>1206.7034882932974</v>
      </c>
      <c r="M351" s="35">
        <f t="shared" ref="M351:M362" si="94">H351+L351</f>
        <v>5247.9418096597228</v>
      </c>
      <c r="N351" s="35">
        <f t="shared" ref="N351:N362" si="95">D351+M351</f>
        <v>23383.941809659722</v>
      </c>
      <c r="O351" s="35">
        <f t="shared" ref="O351:O363" si="96">N351/T351*1000</f>
        <v>23267.603790706191</v>
      </c>
      <c r="P351" s="36">
        <f t="shared" si="84"/>
        <v>0.94019413623929959</v>
      </c>
      <c r="Q351" s="204">
        <v>1635.2256181424809</v>
      </c>
      <c r="R351" s="36">
        <f t="shared" si="85"/>
        <v>-8.9075905787201481E-3</v>
      </c>
      <c r="S351" s="36">
        <f t="shared" si="86"/>
        <v>3.0538873477848217E-2</v>
      </c>
      <c r="T351" s="202">
        <v>1005</v>
      </c>
      <c r="U351" s="218">
        <v>18299</v>
      </c>
      <c r="V351" s="4">
        <v>17511.004784688994</v>
      </c>
      <c r="Y351" s="44"/>
      <c r="Z351" s="44"/>
    </row>
    <row r="352" spans="2:26">
      <c r="B352" s="3">
        <v>5434</v>
      </c>
      <c r="C352" t="s">
        <v>372</v>
      </c>
      <c r="D352" s="208">
        <v>27205</v>
      </c>
      <c r="E352" s="37">
        <f t="shared" si="87"/>
        <v>22208.163265306124</v>
      </c>
      <c r="F352" s="178">
        <f t="shared" si="83"/>
        <v>0.89738440909097672</v>
      </c>
      <c r="G352" s="38">
        <f t="shared" si="88"/>
        <v>1523.6973854595344</v>
      </c>
      <c r="H352" s="38">
        <f t="shared" si="89"/>
        <v>1866.5292971879298</v>
      </c>
      <c r="I352" s="38">
        <f t="shared" si="90"/>
        <v>22.655413080541983</v>
      </c>
      <c r="J352" s="39">
        <f t="shared" si="91"/>
        <v>27.752881023663928</v>
      </c>
      <c r="K352" s="38">
        <f t="shared" si="92"/>
        <v>-256.13725400809193</v>
      </c>
      <c r="L352" s="39">
        <f t="shared" si="93"/>
        <v>-313.76813615991261</v>
      </c>
      <c r="M352" s="35">
        <f t="shared" si="94"/>
        <v>1552.7611610280173</v>
      </c>
      <c r="N352" s="35">
        <f t="shared" si="95"/>
        <v>28757.761161028018</v>
      </c>
      <c r="O352" s="35">
        <f t="shared" si="96"/>
        <v>23475.723396757567</v>
      </c>
      <c r="P352" s="36">
        <f t="shared" si="84"/>
        <v>0.94860380467813099</v>
      </c>
      <c r="Q352" s="204">
        <v>393.27202211396502</v>
      </c>
      <c r="R352" s="36">
        <f t="shared" si="85"/>
        <v>4.7958397534668719E-2</v>
      </c>
      <c r="S352" s="36">
        <f t="shared" si="86"/>
        <v>5.6513159963523241E-2</v>
      </c>
      <c r="T352" s="202">
        <v>1225</v>
      </c>
      <c r="U352" s="218">
        <v>25960</v>
      </c>
      <c r="V352" s="4">
        <v>21020.242914979757</v>
      </c>
      <c r="Y352" s="44"/>
      <c r="Z352" s="44"/>
    </row>
    <row r="353" spans="2:28">
      <c r="B353" s="3">
        <v>5435</v>
      </c>
      <c r="C353" t="s">
        <v>373</v>
      </c>
      <c r="D353" s="208">
        <v>67610</v>
      </c>
      <c r="E353" s="37">
        <f t="shared" si="87"/>
        <v>21382.036685642001</v>
      </c>
      <c r="F353" s="178">
        <f t="shared" si="83"/>
        <v>0.86400239979692628</v>
      </c>
      <c r="G353" s="38">
        <f t="shared" si="88"/>
        <v>2019.3733332580086</v>
      </c>
      <c r="H353" s="38">
        <f t="shared" si="89"/>
        <v>6385.2584797618229</v>
      </c>
      <c r="I353" s="38">
        <f t="shared" si="90"/>
        <v>311.79971596298526</v>
      </c>
      <c r="J353" s="39">
        <f t="shared" si="91"/>
        <v>985.91070187495939</v>
      </c>
      <c r="K353" s="38">
        <f t="shared" si="92"/>
        <v>33.007048874351369</v>
      </c>
      <c r="L353" s="39">
        <f t="shared" si="93"/>
        <v>104.36828854069903</v>
      </c>
      <c r="M353" s="35">
        <f t="shared" si="94"/>
        <v>6489.6267683025217</v>
      </c>
      <c r="N353" s="35">
        <f t="shared" si="95"/>
        <v>74099.626768302522</v>
      </c>
      <c r="O353" s="35">
        <f t="shared" si="96"/>
        <v>23434.417067774357</v>
      </c>
      <c r="P353" s="36">
        <f t="shared" si="84"/>
        <v>0.94693470421342829</v>
      </c>
      <c r="Q353" s="204">
        <v>1700.2214970811119</v>
      </c>
      <c r="R353" s="36">
        <f t="shared" si="85"/>
        <v>-1.444585355898602E-2</v>
      </c>
      <c r="S353" s="36">
        <f t="shared" si="86"/>
        <v>3.0086158276986926E-3</v>
      </c>
      <c r="T353" s="202">
        <v>3162</v>
      </c>
      <c r="U353" s="218">
        <v>68601</v>
      </c>
      <c r="V353" s="4">
        <v>21317.899316345556</v>
      </c>
      <c r="Y353" s="44"/>
      <c r="Z353" s="44"/>
    </row>
    <row r="354" spans="2:28">
      <c r="B354" s="3">
        <v>5436</v>
      </c>
      <c r="C354" t="s">
        <v>374</v>
      </c>
      <c r="D354" s="208">
        <v>79591</v>
      </c>
      <c r="E354" s="37">
        <f t="shared" si="87"/>
        <v>19907.703851925962</v>
      </c>
      <c r="F354" s="178">
        <f t="shared" si="83"/>
        <v>0.80442776127404725</v>
      </c>
      <c r="G354" s="38">
        <f t="shared" si="88"/>
        <v>2903.9730334876317</v>
      </c>
      <c r="H354" s="38">
        <f t="shared" si="89"/>
        <v>11610.084187883553</v>
      </c>
      <c r="I354" s="38">
        <f t="shared" si="90"/>
        <v>827.81620776359864</v>
      </c>
      <c r="J354" s="39">
        <f t="shared" si="91"/>
        <v>3309.6091986388674</v>
      </c>
      <c r="K354" s="38">
        <f t="shared" si="92"/>
        <v>549.02354067496481</v>
      </c>
      <c r="L354" s="39">
        <f t="shared" si="93"/>
        <v>2194.9961156185091</v>
      </c>
      <c r="M354" s="35">
        <f t="shared" si="94"/>
        <v>13805.080303502062</v>
      </c>
      <c r="N354" s="35">
        <f t="shared" si="95"/>
        <v>93396.080303502065</v>
      </c>
      <c r="O354" s="35">
        <f t="shared" si="96"/>
        <v>23360.700426088559</v>
      </c>
      <c r="P354" s="36">
        <f t="shared" si="84"/>
        <v>0.94395597228728456</v>
      </c>
      <c r="Q354" s="204">
        <v>2822.3478321727762</v>
      </c>
      <c r="R354" s="36">
        <f t="shared" si="85"/>
        <v>2.0162013894229537E-2</v>
      </c>
      <c r="S354" s="36">
        <f t="shared" si="86"/>
        <v>6.3829371682943489E-3</v>
      </c>
      <c r="T354" s="202">
        <v>3998</v>
      </c>
      <c r="U354" s="218">
        <v>78018</v>
      </c>
      <c r="V354" s="4">
        <v>19781.440162271807</v>
      </c>
      <c r="Y354" s="44"/>
      <c r="Z354" s="44"/>
    </row>
    <row r="355" spans="2:28">
      <c r="B355" s="3">
        <v>5437</v>
      </c>
      <c r="C355" t="s">
        <v>375</v>
      </c>
      <c r="D355" s="208">
        <v>45492</v>
      </c>
      <c r="E355" s="37">
        <f t="shared" ref="E355:E363" si="97">D355/T355*1000</f>
        <v>17310.502283105023</v>
      </c>
      <c r="F355" s="178">
        <f t="shared" si="83"/>
        <v>0.69948039722221833</v>
      </c>
      <c r="G355" s="38">
        <f t="shared" si="88"/>
        <v>4462.2939747801947</v>
      </c>
      <c r="H355" s="38">
        <f t="shared" si="89"/>
        <v>11726.908565722351</v>
      </c>
      <c r="I355" s="38">
        <f t="shared" si="90"/>
        <v>1736.8367568509275</v>
      </c>
      <c r="J355" s="39">
        <f t="shared" si="91"/>
        <v>4564.4069970042374</v>
      </c>
      <c r="K355" s="38">
        <f t="shared" si="92"/>
        <v>1458.0440897622937</v>
      </c>
      <c r="L355" s="39">
        <f t="shared" si="93"/>
        <v>3831.7398678953073</v>
      </c>
      <c r="M355" s="35">
        <f t="shared" si="94"/>
        <v>15558.648433617658</v>
      </c>
      <c r="N355" s="35">
        <f t="shared" si="95"/>
        <v>61050.648433617658</v>
      </c>
      <c r="O355" s="35">
        <f t="shared" si="96"/>
        <v>23230.84034764751</v>
      </c>
      <c r="P355" s="36">
        <f t="shared" si="84"/>
        <v>0.93870860408469303</v>
      </c>
      <c r="Q355" s="204">
        <v>3475.4634074412334</v>
      </c>
      <c r="R355" s="36">
        <f t="shared" si="85"/>
        <v>-7.6565669786008766E-3</v>
      </c>
      <c r="S355" s="36">
        <f t="shared" si="86"/>
        <v>9.3356150936833061E-3</v>
      </c>
      <c r="T355" s="202">
        <v>2628</v>
      </c>
      <c r="U355" s="218">
        <v>45843</v>
      </c>
      <c r="V355" s="4">
        <v>17150.392817059485</v>
      </c>
      <c r="Y355" s="44"/>
      <c r="Z355" s="44"/>
    </row>
    <row r="356" spans="2:28">
      <c r="B356" s="3">
        <v>5438</v>
      </c>
      <c r="C356" t="s">
        <v>376</v>
      </c>
      <c r="D356" s="208">
        <v>29672</v>
      </c>
      <c r="E356" s="37">
        <f t="shared" si="97"/>
        <v>23001.550387596901</v>
      </c>
      <c r="F356" s="178">
        <f t="shared" si="83"/>
        <v>0.92944348689096545</v>
      </c>
      <c r="G356" s="38">
        <f t="shared" si="88"/>
        <v>1047.6651120850686</v>
      </c>
      <c r="H356" s="38">
        <f t="shared" si="89"/>
        <v>1351.4879945897385</v>
      </c>
      <c r="I356" s="38">
        <f t="shared" si="90"/>
        <v>0</v>
      </c>
      <c r="J356" s="39">
        <f t="shared" si="91"/>
        <v>0</v>
      </c>
      <c r="K356" s="38">
        <f t="shared" si="92"/>
        <v>-278.79266708863389</v>
      </c>
      <c r="L356" s="39">
        <f t="shared" si="93"/>
        <v>-359.64254054433769</v>
      </c>
      <c r="M356" s="35">
        <f t="shared" si="94"/>
        <v>991.84545404540086</v>
      </c>
      <c r="N356" s="35">
        <f t="shared" si="95"/>
        <v>30663.8454540454</v>
      </c>
      <c r="O356" s="35">
        <f t="shared" si="96"/>
        <v>23770.422832593333</v>
      </c>
      <c r="P356" s="36">
        <f t="shared" si="84"/>
        <v>0.96051197897996821</v>
      </c>
      <c r="Q356" s="204">
        <v>553.91118230762618</v>
      </c>
      <c r="R356" s="36">
        <f t="shared" si="85"/>
        <v>0.1046909903201787</v>
      </c>
      <c r="S356" s="36">
        <f t="shared" si="86"/>
        <v>0.1372322753063546</v>
      </c>
      <c r="T356" s="202">
        <v>1290</v>
      </c>
      <c r="U356" s="218">
        <v>26860</v>
      </c>
      <c r="V356" s="4">
        <v>20225.903614457831</v>
      </c>
      <c r="Y356" s="44"/>
      <c r="Z356" s="44"/>
    </row>
    <row r="357" spans="2:28">
      <c r="B357" s="3">
        <v>5439</v>
      </c>
      <c r="C357" t="s">
        <v>377</v>
      </c>
      <c r="D357" s="208">
        <v>21412</v>
      </c>
      <c r="E357" s="37">
        <f t="shared" si="97"/>
        <v>18915.194346289751</v>
      </c>
      <c r="F357" s="178">
        <f t="shared" si="83"/>
        <v>0.76432257357381395</v>
      </c>
      <c r="G357" s="38">
        <f t="shared" si="88"/>
        <v>3499.4787368693583</v>
      </c>
      <c r="H357" s="38">
        <f t="shared" si="89"/>
        <v>3961.4099301361134</v>
      </c>
      <c r="I357" s="38">
        <f t="shared" si="90"/>
        <v>1175.1945347362725</v>
      </c>
      <c r="J357" s="39">
        <f t="shared" si="91"/>
        <v>1330.3202133214604</v>
      </c>
      <c r="K357" s="38">
        <f t="shared" si="92"/>
        <v>896.40186764763871</v>
      </c>
      <c r="L357" s="39">
        <f t="shared" si="93"/>
        <v>1014.726914177127</v>
      </c>
      <c r="M357" s="35">
        <f t="shared" si="94"/>
        <v>4976.1368443132405</v>
      </c>
      <c r="N357" s="35">
        <f t="shared" si="95"/>
        <v>26388.136844313241</v>
      </c>
      <c r="O357" s="35">
        <f t="shared" si="96"/>
        <v>23311.074950806753</v>
      </c>
      <c r="P357" s="36">
        <f t="shared" si="84"/>
        <v>0.94195071290227306</v>
      </c>
      <c r="Q357" s="204">
        <v>1406.1478604351155</v>
      </c>
      <c r="R357" s="36">
        <f t="shared" si="85"/>
        <v>-4.4618954131715155E-2</v>
      </c>
      <c r="S357" s="36">
        <f t="shared" si="86"/>
        <v>-1.3391835141320824E-2</v>
      </c>
      <c r="T357" s="202">
        <v>1132</v>
      </c>
      <c r="U357" s="218">
        <v>22412</v>
      </c>
      <c r="V357" s="4">
        <v>19171.941830624466</v>
      </c>
      <c r="Y357" s="44"/>
      <c r="Z357" s="44"/>
    </row>
    <row r="358" spans="2:28">
      <c r="B358" s="3">
        <v>5440</v>
      </c>
      <c r="C358" t="s">
        <v>378</v>
      </c>
      <c r="D358" s="208">
        <v>19746</v>
      </c>
      <c r="E358" s="37">
        <f t="shared" si="97"/>
        <v>20633.22884012539</v>
      </c>
      <c r="F358" s="178">
        <f t="shared" si="83"/>
        <v>0.83374467528616636</v>
      </c>
      <c r="G358" s="38">
        <f t="shared" si="88"/>
        <v>2468.6580405679747</v>
      </c>
      <c r="H358" s="38">
        <f t="shared" si="89"/>
        <v>2362.5057448235516</v>
      </c>
      <c r="I358" s="38">
        <f t="shared" si="90"/>
        <v>573.8824618937989</v>
      </c>
      <c r="J358" s="39">
        <f t="shared" si="91"/>
        <v>549.20551603236549</v>
      </c>
      <c r="K358" s="38">
        <f t="shared" si="92"/>
        <v>295.08979480516501</v>
      </c>
      <c r="L358" s="39">
        <f t="shared" si="93"/>
        <v>282.40093362854293</v>
      </c>
      <c r="M358" s="35">
        <f t="shared" si="94"/>
        <v>2644.9066784520946</v>
      </c>
      <c r="N358" s="35">
        <f t="shared" si="95"/>
        <v>22390.906678452095</v>
      </c>
      <c r="O358" s="35">
        <f t="shared" si="96"/>
        <v>23396.976675498532</v>
      </c>
      <c r="P358" s="36">
        <f t="shared" si="84"/>
        <v>0.9454218179878906</v>
      </c>
      <c r="Q358" s="204">
        <v>820.00185727597432</v>
      </c>
      <c r="R358" s="36">
        <f t="shared" si="85"/>
        <v>-5.5034456355283305E-2</v>
      </c>
      <c r="S358" s="36">
        <f t="shared" si="86"/>
        <v>-3.13362609033783E-2</v>
      </c>
      <c r="T358" s="202">
        <v>957</v>
      </c>
      <c r="U358" s="218">
        <v>20896</v>
      </c>
      <c r="V358" s="4">
        <v>21300.713557594292</v>
      </c>
      <c r="Y358" s="44"/>
      <c r="Z358" s="44"/>
    </row>
    <row r="359" spans="2:28">
      <c r="B359" s="3">
        <v>5441</v>
      </c>
      <c r="C359" t="s">
        <v>379</v>
      </c>
      <c r="D359" s="208">
        <v>56089</v>
      </c>
      <c r="E359" s="37">
        <f t="shared" si="97"/>
        <v>19221.727210418096</v>
      </c>
      <c r="F359" s="178">
        <f t="shared" si="83"/>
        <v>0.7767089114197947</v>
      </c>
      <c r="G359" s="38">
        <f t="shared" si="88"/>
        <v>3315.5590183923514</v>
      </c>
      <c r="H359" s="38">
        <f t="shared" si="89"/>
        <v>9674.8012156688819</v>
      </c>
      <c r="I359" s="38">
        <f t="shared" si="90"/>
        <v>1067.9080322913519</v>
      </c>
      <c r="J359" s="39">
        <f t="shared" si="91"/>
        <v>3116.1556382261651</v>
      </c>
      <c r="K359" s="38">
        <f t="shared" si="92"/>
        <v>789.11536520271807</v>
      </c>
      <c r="L359" s="39">
        <f t="shared" si="93"/>
        <v>2302.6386356615312</v>
      </c>
      <c r="M359" s="35">
        <f t="shared" si="94"/>
        <v>11977.439851330413</v>
      </c>
      <c r="N359" s="35">
        <f t="shared" si="95"/>
        <v>68066.439851330419</v>
      </c>
      <c r="O359" s="35">
        <f t="shared" si="96"/>
        <v>23326.401594013165</v>
      </c>
      <c r="P359" s="36">
        <f t="shared" si="84"/>
        <v>0.94257002979457183</v>
      </c>
      <c r="Q359" s="204">
        <v>2419.1382126763765</v>
      </c>
      <c r="R359" s="36">
        <f t="shared" si="85"/>
        <v>-1.9062942688749366E-2</v>
      </c>
      <c r="S359" s="36">
        <f t="shared" si="86"/>
        <v>-2.5113959491903006E-2</v>
      </c>
      <c r="T359" s="202">
        <v>2918</v>
      </c>
      <c r="U359" s="218">
        <v>57179</v>
      </c>
      <c r="V359" s="4">
        <v>19716.896551724138</v>
      </c>
      <c r="Y359" s="44"/>
      <c r="Z359" s="44"/>
    </row>
    <row r="360" spans="2:28">
      <c r="B360" s="3">
        <v>5442</v>
      </c>
      <c r="C360" t="s">
        <v>380</v>
      </c>
      <c r="D360" s="208">
        <v>14780</v>
      </c>
      <c r="E360" s="37">
        <f t="shared" si="97"/>
        <v>15961.123110151188</v>
      </c>
      <c r="F360" s="178">
        <f t="shared" si="83"/>
        <v>0.64495486905066757</v>
      </c>
      <c r="G360" s="38">
        <f t="shared" si="88"/>
        <v>5271.9214785524964</v>
      </c>
      <c r="H360" s="38">
        <f t="shared" si="89"/>
        <v>4881.7992891396116</v>
      </c>
      <c r="I360" s="38">
        <f t="shared" si="90"/>
        <v>2209.1194673847695</v>
      </c>
      <c r="J360" s="39">
        <f t="shared" si="91"/>
        <v>2045.6446267982965</v>
      </c>
      <c r="K360" s="38">
        <f t="shared" si="92"/>
        <v>1930.3268002961356</v>
      </c>
      <c r="L360" s="39">
        <f t="shared" si="93"/>
        <v>1787.4826170742217</v>
      </c>
      <c r="M360" s="35">
        <f t="shared" si="94"/>
        <v>6669.2819062138333</v>
      </c>
      <c r="N360" s="35">
        <f t="shared" si="95"/>
        <v>21449.281906213833</v>
      </c>
      <c r="O360" s="35">
        <f t="shared" si="96"/>
        <v>23163.371388999822</v>
      </c>
      <c r="P360" s="36">
        <f t="shared" si="84"/>
        <v>0.93598232767611567</v>
      </c>
      <c r="Q360" s="204">
        <v>1521.4771367163557</v>
      </c>
      <c r="R360" s="36">
        <f t="shared" si="85"/>
        <v>-3.2912386311588042E-2</v>
      </c>
      <c r="S360" s="36">
        <f t="shared" si="86"/>
        <v>-1.7246820215123502E-2</v>
      </c>
      <c r="T360" s="202">
        <v>926</v>
      </c>
      <c r="U360" s="218">
        <v>15283</v>
      </c>
      <c r="V360" s="4">
        <v>16241.232731137088</v>
      </c>
      <c r="Y360" s="44"/>
      <c r="Z360" s="44"/>
    </row>
    <row r="361" spans="2:28">
      <c r="B361" s="3">
        <v>5443</v>
      </c>
      <c r="C361" t="s">
        <v>381</v>
      </c>
      <c r="D361" s="208">
        <v>48357</v>
      </c>
      <c r="E361" s="37">
        <f t="shared" si="97"/>
        <v>21772.624943719045</v>
      </c>
      <c r="F361" s="178">
        <f t="shared" si="83"/>
        <v>0.87978523644960482</v>
      </c>
      <c r="G361" s="38">
        <f t="shared" si="88"/>
        <v>1785.0203784117816</v>
      </c>
      <c r="H361" s="38">
        <f t="shared" si="89"/>
        <v>3964.5302604525673</v>
      </c>
      <c r="I361" s="38">
        <f t="shared" si="90"/>
        <v>175.09382563601957</v>
      </c>
      <c r="J361" s="39">
        <f t="shared" si="91"/>
        <v>388.88338673759944</v>
      </c>
      <c r="K361" s="38">
        <f t="shared" si="92"/>
        <v>-103.69884145261432</v>
      </c>
      <c r="L361" s="39">
        <f t="shared" si="93"/>
        <v>-230.31512686625641</v>
      </c>
      <c r="M361" s="35">
        <f t="shared" si="94"/>
        <v>3734.2151335863109</v>
      </c>
      <c r="N361" s="35">
        <f t="shared" si="95"/>
        <v>52091.215133586309</v>
      </c>
      <c r="O361" s="35">
        <f t="shared" si="96"/>
        <v>23453.946480678213</v>
      </c>
      <c r="P361" s="36">
        <f t="shared" si="84"/>
        <v>0.94772384604606241</v>
      </c>
      <c r="Q361" s="204">
        <v>1861.3831820129835</v>
      </c>
      <c r="R361" s="36">
        <f t="shared" si="85"/>
        <v>9.6671816929051659E-3</v>
      </c>
      <c r="S361" s="36">
        <f t="shared" si="86"/>
        <v>3.1942594526292022E-2</v>
      </c>
      <c r="T361" s="202">
        <v>2221</v>
      </c>
      <c r="U361" s="218">
        <v>47894</v>
      </c>
      <c r="V361" s="4">
        <v>21098.678414096918</v>
      </c>
      <c r="Y361" s="44"/>
      <c r="Z361" s="44"/>
    </row>
    <row r="362" spans="2:28">
      <c r="B362" s="3">
        <v>5444</v>
      </c>
      <c r="C362" t="s">
        <v>382</v>
      </c>
      <c r="D362" s="208">
        <v>212142</v>
      </c>
      <c r="E362" s="37">
        <f t="shared" si="97"/>
        <v>20884.229178972237</v>
      </c>
      <c r="F362" s="178">
        <f t="shared" si="83"/>
        <v>0.84388706248257139</v>
      </c>
      <c r="G362" s="38">
        <f t="shared" si="88"/>
        <v>2318.057837259867</v>
      </c>
      <c r="H362" s="38">
        <f t="shared" si="89"/>
        <v>23546.831510885731</v>
      </c>
      <c r="I362" s="38">
        <f t="shared" si="90"/>
        <v>486.03234329740258</v>
      </c>
      <c r="J362" s="39">
        <f t="shared" si="91"/>
        <v>4937.1165432150146</v>
      </c>
      <c r="K362" s="38">
        <f t="shared" si="92"/>
        <v>207.23967620876869</v>
      </c>
      <c r="L362" s="39">
        <f t="shared" si="93"/>
        <v>2105.1406309286722</v>
      </c>
      <c r="M362" s="35">
        <f t="shared" si="94"/>
        <v>25651.972141814404</v>
      </c>
      <c r="N362" s="35">
        <f t="shared" si="95"/>
        <v>237793.97214181442</v>
      </c>
      <c r="O362" s="35">
        <f t="shared" si="96"/>
        <v>23409.526692440879</v>
      </c>
      <c r="P362" s="36">
        <f t="shared" si="84"/>
        <v>0.945928937347711</v>
      </c>
      <c r="Q362" s="204">
        <v>5163.197143374462</v>
      </c>
      <c r="R362" s="36">
        <f t="shared" si="85"/>
        <v>-2.1949903874081963E-2</v>
      </c>
      <c r="S362" s="36">
        <f t="shared" si="86"/>
        <v>-2.2142471327542611E-2</v>
      </c>
      <c r="T362" s="202">
        <v>10158</v>
      </c>
      <c r="U362" s="218">
        <v>216903</v>
      </c>
      <c r="V362" s="4">
        <v>21357.128790862545</v>
      </c>
      <c r="Y362" s="44"/>
      <c r="Z362" s="44"/>
    </row>
    <row r="363" spans="2:28" ht="23.25" customHeight="1">
      <c r="C363" s="179" t="s">
        <v>385</v>
      </c>
      <c r="D363" s="185">
        <f>SUM(D7:D362)</f>
        <v>132835039</v>
      </c>
      <c r="E363" s="213">
        <f t="shared" si="97"/>
        <v>24747.658907738682</v>
      </c>
      <c r="F363" s="180">
        <f>E363/E$363</f>
        <v>1</v>
      </c>
      <c r="G363" s="181">
        <f t="shared" si="88"/>
        <v>0</v>
      </c>
      <c r="H363" s="182">
        <f>SUM(H7:H362)</f>
        <v>-4.8530637286603451E-9</v>
      </c>
      <c r="I363" s="183">
        <f t="shared" si="90"/>
        <v>0</v>
      </c>
      <c r="J363" s="182">
        <f>SUM(J7:J362)</f>
        <v>1496441.9440116095</v>
      </c>
      <c r="K363" s="179"/>
      <c r="L363" s="182">
        <f>SUM(L7:L362)</f>
        <v>-3.1604940886609256E-10</v>
      </c>
      <c r="M363" s="182">
        <f>SUM(M7:M362)</f>
        <v>-5.7116267271339893E-9</v>
      </c>
      <c r="N363" s="182">
        <f>SUM(N7:N362)</f>
        <v>132835039.00000007</v>
      </c>
      <c r="O363" s="184">
        <f t="shared" si="96"/>
        <v>24747.658907738696</v>
      </c>
      <c r="P363" s="180">
        <f t="shared" si="84"/>
        <v>1</v>
      </c>
      <c r="Q363" s="185">
        <f>SUM(Q7:Q362)</f>
        <v>-7.5342541094869375E-9</v>
      </c>
      <c r="R363" s="180">
        <f t="shared" si="85"/>
        <v>-9.4198804596434154E-4</v>
      </c>
      <c r="S363" s="180">
        <f t="shared" si="86"/>
        <v>-8.2694830836920648E-3</v>
      </c>
      <c r="T363" s="203">
        <f>SUM(T7:T362)</f>
        <v>5367580</v>
      </c>
      <c r="U363" s="185">
        <f>SUM(U7:U362)</f>
        <v>132960286</v>
      </c>
      <c r="V363" s="248">
        <v>24954.015718593779</v>
      </c>
      <c r="W363" s="41"/>
      <c r="X363" s="212"/>
      <c r="Y363" s="42"/>
      <c r="Z363" s="41"/>
      <c r="AA363" s="43"/>
      <c r="AB363" s="41"/>
    </row>
    <row r="365" spans="2:28" ht="19.5" customHeight="1">
      <c r="B365" s="188" t="s">
        <v>438</v>
      </c>
      <c r="C365" s="189" t="s">
        <v>439</v>
      </c>
      <c r="D365" s="190"/>
      <c r="E365" s="190"/>
      <c r="F365" s="190"/>
      <c r="G365" s="190"/>
      <c r="H365" s="190"/>
      <c r="I365" s="190"/>
      <c r="J365" s="191">
        <f>-J363*1000/$T$363</f>
        <v>-278.79266708863389</v>
      </c>
      <c r="S365" s="214"/>
    </row>
    <row r="366" spans="2:28" ht="20.25" customHeight="1">
      <c r="B366" s="192"/>
      <c r="C366" s="193" t="s">
        <v>436</v>
      </c>
      <c r="D366" s="193"/>
      <c r="E366" s="193"/>
      <c r="F366" s="193"/>
      <c r="G366" s="193"/>
      <c r="H366" s="193"/>
      <c r="I366" s="193"/>
      <c r="J366" s="194">
        <f>J363/D363</f>
        <v>1.1265415776417317E-2</v>
      </c>
    </row>
    <row r="367" spans="2:28" ht="21.75" customHeight="1">
      <c r="B367" s="192" t="s">
        <v>437</v>
      </c>
      <c r="C367" s="193" t="s">
        <v>446</v>
      </c>
      <c r="D367" s="195"/>
      <c r="E367" s="195"/>
      <c r="F367" s="195"/>
      <c r="G367" s="195"/>
      <c r="H367" s="195"/>
      <c r="I367" s="195"/>
      <c r="J367" s="195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B21" sqref="B21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154" t="s">
        <v>387</v>
      </c>
      <c r="B1" s="5" t="s">
        <v>388</v>
      </c>
      <c r="C1" s="226" t="s">
        <v>398</v>
      </c>
      <c r="D1" s="226"/>
      <c r="E1" s="226"/>
      <c r="F1" s="229" t="s">
        <v>390</v>
      </c>
      <c r="G1" s="229"/>
      <c r="H1" s="229" t="s">
        <v>399</v>
      </c>
      <c r="I1" s="229"/>
      <c r="J1" s="229"/>
      <c r="K1" s="14" t="s">
        <v>391</v>
      </c>
      <c r="L1" s="155" t="s">
        <v>6</v>
      </c>
      <c r="M1" s="139"/>
      <c r="N1" s="230" t="s">
        <v>392</v>
      </c>
      <c r="O1" s="230"/>
    </row>
    <row r="2" spans="1:20">
      <c r="A2" s="156"/>
      <c r="B2" s="18"/>
      <c r="C2" s="231" t="s">
        <v>442</v>
      </c>
      <c r="D2" s="231"/>
      <c r="E2" s="231"/>
      <c r="F2" s="232" t="str">
        <f>C2</f>
        <v>Januar-september</v>
      </c>
      <c r="G2" s="232"/>
      <c r="H2" s="232" t="str">
        <f>C2</f>
        <v>Januar-september</v>
      </c>
      <c r="I2" s="233"/>
      <c r="J2" s="233"/>
      <c r="K2" s="14" t="s">
        <v>393</v>
      </c>
      <c r="L2" s="157" t="s">
        <v>12</v>
      </c>
      <c r="M2" s="139"/>
      <c r="N2" s="234" t="str">
        <f>C2</f>
        <v>Januar-september</v>
      </c>
      <c r="O2" s="234"/>
      <c r="Q2" s="235" t="str">
        <f>C2</f>
        <v>Januar-september</v>
      </c>
      <c r="R2" s="235"/>
      <c r="S2" s="236"/>
      <c r="T2" s="236"/>
    </row>
    <row r="3" spans="1:20">
      <c r="A3" s="11"/>
      <c r="B3" s="158"/>
      <c r="C3" s="222"/>
      <c r="D3" s="237"/>
      <c r="E3" s="151" t="s">
        <v>14</v>
      </c>
      <c r="F3" s="12"/>
      <c r="G3" s="12"/>
      <c r="H3" s="238"/>
      <c r="I3" s="238"/>
      <c r="J3" s="152" t="s">
        <v>20</v>
      </c>
      <c r="K3" s="159" t="s">
        <v>443</v>
      </c>
      <c r="L3" s="160" t="s">
        <v>27</v>
      </c>
      <c r="M3" s="139"/>
      <c r="N3" s="161" t="s">
        <v>394</v>
      </c>
      <c r="O3" s="161" t="s">
        <v>394</v>
      </c>
      <c r="Q3" s="239" t="s">
        <v>389</v>
      </c>
      <c r="R3" s="240"/>
      <c r="S3" s="241"/>
      <c r="T3" s="242"/>
    </row>
    <row r="4" spans="1:20">
      <c r="A4" s="156"/>
      <c r="B4" s="11"/>
      <c r="C4" s="152" t="s">
        <v>21</v>
      </c>
      <c r="D4" s="152" t="s">
        <v>22</v>
      </c>
      <c r="E4" s="152" t="s">
        <v>23</v>
      </c>
      <c r="F4" s="152" t="s">
        <v>22</v>
      </c>
      <c r="G4" s="152" t="s">
        <v>21</v>
      </c>
      <c r="H4" s="152" t="s">
        <v>21</v>
      </c>
      <c r="I4" s="152" t="s">
        <v>22</v>
      </c>
      <c r="J4" s="152" t="s">
        <v>25</v>
      </c>
      <c r="K4" s="14" t="s">
        <v>395</v>
      </c>
      <c r="L4" s="162"/>
      <c r="M4" s="139"/>
      <c r="N4" s="163" t="s">
        <v>28</v>
      </c>
      <c r="O4" s="163" t="s">
        <v>435</v>
      </c>
      <c r="Q4" s="46" t="s">
        <v>28</v>
      </c>
      <c r="R4" s="46" t="s">
        <v>396</v>
      </c>
      <c r="S4" s="64"/>
      <c r="T4" s="64"/>
    </row>
    <row r="5" spans="1:20">
      <c r="A5" s="28"/>
      <c r="B5" s="28"/>
      <c r="C5" s="29">
        <v>1</v>
      </c>
      <c r="D5" s="29">
        <v>2</v>
      </c>
      <c r="E5" s="29">
        <v>3</v>
      </c>
      <c r="F5" s="29"/>
      <c r="G5" s="29"/>
      <c r="H5" s="29"/>
      <c r="I5" s="29"/>
      <c r="J5" s="29"/>
      <c r="K5" s="29"/>
      <c r="L5" s="164"/>
      <c r="M5" s="102"/>
      <c r="N5" s="29"/>
      <c r="O5" s="29"/>
      <c r="Q5" s="47"/>
      <c r="R5" s="47"/>
      <c r="S5" s="65"/>
      <c r="T5" s="65"/>
    </row>
    <row r="6" spans="1:20">
      <c r="A6" s="48"/>
      <c r="B6" s="49"/>
      <c r="C6" s="50"/>
      <c r="D6" s="50"/>
      <c r="E6" s="50"/>
      <c r="F6" s="50"/>
      <c r="G6" s="50"/>
      <c r="H6" s="50"/>
      <c r="I6" s="50"/>
      <c r="J6" s="50"/>
      <c r="K6" s="51"/>
      <c r="L6" s="52"/>
      <c r="Q6" s="53"/>
      <c r="R6" s="53"/>
      <c r="S6" s="66"/>
      <c r="T6" s="66"/>
    </row>
    <row r="7" spans="1:20">
      <c r="A7" s="62">
        <v>3</v>
      </c>
      <c r="B7" t="s">
        <v>29</v>
      </c>
      <c r="C7" s="246">
        <v>4404188</v>
      </c>
      <c r="D7" s="165">
        <f t="shared" ref="D7:D17" si="0">C7*1000/L7</f>
        <v>6350.7225729422316</v>
      </c>
      <c r="E7" s="129">
        <f t="shared" ref="E7:E17" si="1">D7/D$19</f>
        <v>1.264120818435378</v>
      </c>
      <c r="F7" s="166">
        <f t="shared" ref="F7:F17" si="2">($D$19-D7)*0.875</f>
        <v>-1161.0348210113502</v>
      </c>
      <c r="G7" s="165">
        <f t="shared" ref="G7:G17" si="3">(F7*L7)/1000</f>
        <v>-805170.68216244527</v>
      </c>
      <c r="H7" s="165">
        <f t="shared" ref="H7:H17" si="4">G7+C7</f>
        <v>3599017.317837555</v>
      </c>
      <c r="I7" s="167">
        <f t="shared" ref="I7:I17" si="5">H7*1000/L7</f>
        <v>5189.6877519308819</v>
      </c>
      <c r="J7" s="129">
        <f t="shared" ref="J7:J17" si="6">I7/I$19</f>
        <v>1.0330151023044223</v>
      </c>
      <c r="K7" s="168">
        <v>-182624.75669342605</v>
      </c>
      <c r="L7" s="177">
        <v>693494</v>
      </c>
      <c r="N7" s="36">
        <f t="shared" ref="N7:N17" si="7">(C7-Q7)/Q7</f>
        <v>-9.0732080042947322E-3</v>
      </c>
      <c r="O7" s="36">
        <f t="shared" ref="O7:O17" si="8">(D7-R7)/R7</f>
        <v>-2.6824311167354051E-2</v>
      </c>
      <c r="Q7" s="4">
        <v>4444514</v>
      </c>
      <c r="R7" s="35">
        <v>6525.7719092429425</v>
      </c>
      <c r="S7" s="67"/>
      <c r="T7" s="41"/>
    </row>
    <row r="8" spans="1:20">
      <c r="A8" s="62">
        <v>11</v>
      </c>
      <c r="B8" t="s">
        <v>400</v>
      </c>
      <c r="C8" s="246">
        <v>2578031</v>
      </c>
      <c r="D8" s="165">
        <f t="shared" si="0"/>
        <v>5372.1066406608152</v>
      </c>
      <c r="E8" s="129">
        <f t="shared" si="1"/>
        <v>1.0693258547063369</v>
      </c>
      <c r="F8" s="166">
        <f t="shared" si="2"/>
        <v>-304.74588026511094</v>
      </c>
      <c r="G8" s="165">
        <f t="shared" si="3"/>
        <v>-146245.10997218464</v>
      </c>
      <c r="H8" s="165">
        <f t="shared" si="4"/>
        <v>2431785.8900278155</v>
      </c>
      <c r="I8" s="167">
        <f t="shared" si="5"/>
        <v>5067.3607603957043</v>
      </c>
      <c r="J8" s="129">
        <f t="shared" si="6"/>
        <v>1.0086657318382921</v>
      </c>
      <c r="K8" s="168">
        <v>-23391.983345380926</v>
      </c>
      <c r="L8" s="177">
        <v>479892</v>
      </c>
      <c r="N8" s="36">
        <f t="shared" si="7"/>
        <v>-1.9731748902249647E-2</v>
      </c>
      <c r="O8" s="36">
        <f t="shared" si="8"/>
        <v>-2.8388648471636645E-2</v>
      </c>
      <c r="Q8" s="4">
        <v>2629924</v>
      </c>
      <c r="R8" s="35">
        <v>5529.0694496419665</v>
      </c>
      <c r="S8" s="67"/>
      <c r="T8" s="41"/>
    </row>
    <row r="9" spans="1:20">
      <c r="A9" s="63">
        <v>15</v>
      </c>
      <c r="B9" t="s">
        <v>401</v>
      </c>
      <c r="C9" s="246">
        <v>1236231</v>
      </c>
      <c r="D9" s="165">
        <f t="shared" si="0"/>
        <v>4660.8366825266367</v>
      </c>
      <c r="E9" s="129">
        <f t="shared" si="1"/>
        <v>0.92774650664350455</v>
      </c>
      <c r="F9" s="166">
        <f t="shared" si="2"/>
        <v>317.61533310229527</v>
      </c>
      <c r="G9" s="165">
        <f t="shared" si="3"/>
        <v>84243.655721386604</v>
      </c>
      <c r="H9" s="165">
        <f t="shared" si="4"/>
        <v>1320474.6557213867</v>
      </c>
      <c r="I9" s="167">
        <f t="shared" si="5"/>
        <v>4978.4520156289318</v>
      </c>
      <c r="J9" s="129">
        <f t="shared" si="6"/>
        <v>0.990968313330438</v>
      </c>
      <c r="K9" s="168">
        <v>21189.844613866924</v>
      </c>
      <c r="L9" s="177">
        <v>265238</v>
      </c>
      <c r="N9" s="36">
        <f t="shared" si="7"/>
        <v>-2.4655201932021073E-2</v>
      </c>
      <c r="O9" s="36">
        <f t="shared" si="8"/>
        <v>-2.5640703277538014E-2</v>
      </c>
      <c r="Q9" s="4">
        <v>1267481</v>
      </c>
      <c r="R9" s="35">
        <v>4783.4886968336041</v>
      </c>
      <c r="S9" s="67"/>
      <c r="T9" s="41"/>
    </row>
    <row r="10" spans="1:20">
      <c r="A10" s="63">
        <v>18</v>
      </c>
      <c r="B10" t="s">
        <v>402</v>
      </c>
      <c r="C10" s="246">
        <v>1106849</v>
      </c>
      <c r="D10" s="165">
        <f t="shared" si="0"/>
        <v>4588.2604099736773</v>
      </c>
      <c r="E10" s="129">
        <f t="shared" si="1"/>
        <v>0.91330009113646859</v>
      </c>
      <c r="F10" s="166">
        <f t="shared" si="2"/>
        <v>381.11957158613473</v>
      </c>
      <c r="G10" s="165">
        <f t="shared" si="3"/>
        <v>91939.379851581209</v>
      </c>
      <c r="H10" s="165">
        <f t="shared" si="4"/>
        <v>1198788.3798515813</v>
      </c>
      <c r="I10" s="167">
        <f t="shared" si="5"/>
        <v>4969.3799815598122</v>
      </c>
      <c r="J10" s="129">
        <f t="shared" si="6"/>
        <v>0.98916251139205857</v>
      </c>
      <c r="K10" s="168">
        <v>23536.847544191274</v>
      </c>
      <c r="L10" s="177">
        <v>241235</v>
      </c>
      <c r="N10" s="36">
        <f t="shared" si="7"/>
        <v>-1.6150838341396901E-2</v>
      </c>
      <c r="O10" s="36">
        <f t="shared" si="8"/>
        <v>-1.2516997468232436E-2</v>
      </c>
      <c r="Q10" s="4">
        <v>1125019</v>
      </c>
      <c r="R10" s="35">
        <v>4646.4196327531945</v>
      </c>
      <c r="S10" s="67"/>
      <c r="T10" s="41"/>
    </row>
    <row r="11" spans="1:20">
      <c r="A11" s="63">
        <v>30</v>
      </c>
      <c r="B11" t="s">
        <v>403</v>
      </c>
      <c r="C11" s="246">
        <v>6457514</v>
      </c>
      <c r="D11" s="165">
        <f t="shared" si="0"/>
        <v>5202.7844807096562</v>
      </c>
      <c r="E11" s="129">
        <f t="shared" si="1"/>
        <v>1.0356220257391175</v>
      </c>
      <c r="F11" s="166">
        <f t="shared" si="2"/>
        <v>-156.58899030784687</v>
      </c>
      <c r="G11" s="165">
        <f t="shared" si="3"/>
        <v>-194352.77415543876</v>
      </c>
      <c r="H11" s="165">
        <f t="shared" si="4"/>
        <v>6263161.2258445611</v>
      </c>
      <c r="I11" s="167">
        <f t="shared" si="5"/>
        <v>5046.1954904018094</v>
      </c>
      <c r="J11" s="129">
        <f t="shared" si="6"/>
        <v>1.0044527532173897</v>
      </c>
      <c r="K11" s="168">
        <v>-46186.228862681543</v>
      </c>
      <c r="L11" s="177">
        <v>1241165</v>
      </c>
      <c r="N11" s="36">
        <f t="shared" si="7"/>
        <v>-2.4984942599179917E-2</v>
      </c>
      <c r="O11" s="36">
        <f t="shared" si="8"/>
        <v>-3.5872865393953603E-2</v>
      </c>
      <c r="Q11" s="4">
        <v>6622989</v>
      </c>
      <c r="R11" s="35">
        <v>5396.3676510728792</v>
      </c>
      <c r="S11" s="67"/>
      <c r="T11" s="41"/>
    </row>
    <row r="12" spans="1:20">
      <c r="A12" s="63">
        <v>34</v>
      </c>
      <c r="B12" t="s">
        <v>404</v>
      </c>
      <c r="C12" s="246">
        <v>1558442</v>
      </c>
      <c r="D12" s="165">
        <f t="shared" si="0"/>
        <v>4196.297642608075</v>
      </c>
      <c r="E12" s="129">
        <f t="shared" si="1"/>
        <v>0.83527931655729415</v>
      </c>
      <c r="F12" s="166">
        <f t="shared" si="2"/>
        <v>724.08699303103674</v>
      </c>
      <c r="G12" s="165">
        <f t="shared" si="3"/>
        <v>268915.04790683155</v>
      </c>
      <c r="H12" s="165">
        <f t="shared" si="4"/>
        <v>1827357.0479068316</v>
      </c>
      <c r="I12" s="167">
        <f t="shared" si="5"/>
        <v>4920.3846356391114</v>
      </c>
      <c r="J12" s="129">
        <f t="shared" si="6"/>
        <v>0.97940991456966164</v>
      </c>
      <c r="K12" s="168">
        <v>53092.250920573249</v>
      </c>
      <c r="L12" s="177">
        <v>371385</v>
      </c>
      <c r="N12" s="36">
        <f t="shared" si="7"/>
        <v>-2.5011558281579135E-2</v>
      </c>
      <c r="O12" s="36">
        <f t="shared" si="8"/>
        <v>-2.5880524917842932E-2</v>
      </c>
      <c r="Q12" s="4">
        <v>1598421</v>
      </c>
      <c r="R12" s="35">
        <v>4307.7853897276409</v>
      </c>
      <c r="S12" s="67"/>
      <c r="T12" s="41"/>
    </row>
    <row r="13" spans="1:20">
      <c r="A13" s="63">
        <v>38</v>
      </c>
      <c r="B13" t="s">
        <v>405</v>
      </c>
      <c r="C13" s="246">
        <v>1902451</v>
      </c>
      <c r="D13" s="165">
        <f t="shared" si="0"/>
        <v>4536.1686806741127</v>
      </c>
      <c r="E13" s="129">
        <f t="shared" si="1"/>
        <v>0.90293115457538498</v>
      </c>
      <c r="F13" s="166">
        <f t="shared" si="2"/>
        <v>426.69983472325373</v>
      </c>
      <c r="G13" s="165">
        <f t="shared" si="3"/>
        <v>178956.2038835937</v>
      </c>
      <c r="H13" s="165">
        <f t="shared" si="4"/>
        <v>2081407.2038835937</v>
      </c>
      <c r="I13" s="167">
        <f t="shared" si="5"/>
        <v>4962.8685153973656</v>
      </c>
      <c r="J13" s="129">
        <f t="shared" si="6"/>
        <v>0.98786639432192291</v>
      </c>
      <c r="K13" s="168">
        <v>38145.409486677265</v>
      </c>
      <c r="L13" s="177">
        <v>419396</v>
      </c>
      <c r="N13" s="36">
        <f t="shared" si="7"/>
        <v>-2.1475123739650645E-2</v>
      </c>
      <c r="O13" s="36">
        <f t="shared" si="8"/>
        <v>-2.5406526081348347E-2</v>
      </c>
      <c r="Q13" s="4">
        <v>1944203</v>
      </c>
      <c r="R13" s="35">
        <v>4654.421358307538</v>
      </c>
      <c r="S13" s="67"/>
      <c r="T13" s="41"/>
    </row>
    <row r="14" spans="1:20">
      <c r="A14" s="63">
        <v>42</v>
      </c>
      <c r="B14" t="s">
        <v>406</v>
      </c>
      <c r="C14" s="246">
        <v>1327696</v>
      </c>
      <c r="D14" s="165">
        <f t="shared" si="0"/>
        <v>4321.4909953748156</v>
      </c>
      <c r="E14" s="129">
        <f t="shared" si="1"/>
        <v>0.860199240509954</v>
      </c>
      <c r="F14" s="166">
        <f t="shared" si="2"/>
        <v>614.54280936013868</v>
      </c>
      <c r="G14" s="165">
        <f t="shared" si="3"/>
        <v>188806.60186252478</v>
      </c>
      <c r="H14" s="165">
        <f t="shared" si="4"/>
        <v>1516502.6018625249</v>
      </c>
      <c r="I14" s="167">
        <f t="shared" si="5"/>
        <v>4936.0338047349551</v>
      </c>
      <c r="J14" s="129">
        <f t="shared" si="6"/>
        <v>0.98252490506374446</v>
      </c>
      <c r="K14" s="168">
        <v>42249.199140255078</v>
      </c>
      <c r="L14" s="177">
        <v>307231</v>
      </c>
      <c r="N14" s="36">
        <f t="shared" si="7"/>
        <v>-1.7723496876414935E-2</v>
      </c>
      <c r="O14" s="36">
        <f t="shared" si="8"/>
        <v>-2.407631743067732E-2</v>
      </c>
      <c r="Q14" s="4">
        <v>1351652</v>
      </c>
      <c r="R14" s="35">
        <v>4428.1034189042211</v>
      </c>
      <c r="S14" s="67"/>
      <c r="T14" s="41"/>
    </row>
    <row r="15" spans="1:20">
      <c r="A15" s="63">
        <v>46</v>
      </c>
      <c r="B15" t="s">
        <v>407</v>
      </c>
      <c r="C15" s="246">
        <v>3152634</v>
      </c>
      <c r="D15" s="165">
        <f t="shared" si="0"/>
        <v>4952.8365468453221</v>
      </c>
      <c r="E15" s="129">
        <f t="shared" si="1"/>
        <v>0.98586951599022599</v>
      </c>
      <c r="F15" s="166">
        <f t="shared" si="2"/>
        <v>62.115451823445483</v>
      </c>
      <c r="G15" s="165">
        <f t="shared" si="3"/>
        <v>39538.410664629577</v>
      </c>
      <c r="H15" s="165">
        <f t="shared" si="4"/>
        <v>3192172.4106646297</v>
      </c>
      <c r="I15" s="167">
        <f t="shared" si="5"/>
        <v>5014.9519986687683</v>
      </c>
      <c r="J15" s="129">
        <f t="shared" si="6"/>
        <v>0.99823368949877833</v>
      </c>
      <c r="K15" s="168">
        <v>17010.970082188138</v>
      </c>
      <c r="L15" s="177">
        <v>636531</v>
      </c>
      <c r="N15" s="36">
        <f t="shared" si="7"/>
        <v>-2.3027979413339679E-2</v>
      </c>
      <c r="O15" s="36">
        <f t="shared" si="8"/>
        <v>-2.8267916632866891E-2</v>
      </c>
      <c r="Q15" s="4">
        <v>3226944</v>
      </c>
      <c r="R15" s="35">
        <v>5096.9157359540177</v>
      </c>
      <c r="S15" s="67"/>
      <c r="T15" s="41"/>
    </row>
    <row r="16" spans="1:20">
      <c r="A16" s="63">
        <v>50</v>
      </c>
      <c r="B16" t="s">
        <v>408</v>
      </c>
      <c r="C16" s="246">
        <v>2130167</v>
      </c>
      <c r="D16" s="165">
        <f t="shared" si="0"/>
        <v>4544.8216564042823</v>
      </c>
      <c r="E16" s="129">
        <f t="shared" si="1"/>
        <v>0.9046535423251707</v>
      </c>
      <c r="F16" s="166">
        <f t="shared" si="2"/>
        <v>419.12848095935533</v>
      </c>
      <c r="G16" s="165">
        <f t="shared" si="3"/>
        <v>196446.35728261175</v>
      </c>
      <c r="H16" s="165">
        <f t="shared" si="4"/>
        <v>2326613.3572826115</v>
      </c>
      <c r="I16" s="167">
        <f t="shared" si="5"/>
        <v>4963.9501373636367</v>
      </c>
      <c r="J16" s="129">
        <f t="shared" si="6"/>
        <v>0.98808169279064617</v>
      </c>
      <c r="K16" s="168">
        <v>35889.279581766896</v>
      </c>
      <c r="L16" s="177">
        <v>468702</v>
      </c>
      <c r="N16" s="36">
        <f t="shared" si="7"/>
        <v>-2.3005723453408594E-2</v>
      </c>
      <c r="O16" s="36">
        <f t="shared" si="8"/>
        <v>-2.9400870989465554E-2</v>
      </c>
      <c r="Q16" s="4">
        <v>2180327</v>
      </c>
      <c r="R16" s="35">
        <v>4682.49096930207</v>
      </c>
      <c r="S16" s="67"/>
      <c r="T16" s="41"/>
    </row>
    <row r="17" spans="1:20">
      <c r="A17" s="63">
        <v>54</v>
      </c>
      <c r="B17" t="s">
        <v>409</v>
      </c>
      <c r="C17" s="246">
        <v>1111583</v>
      </c>
      <c r="D17" s="165">
        <f t="shared" si="0"/>
        <v>4568.5686220516127</v>
      </c>
      <c r="E17" s="129">
        <f t="shared" si="1"/>
        <v>0.90938041132388259</v>
      </c>
      <c r="F17" s="166">
        <f t="shared" si="2"/>
        <v>398.34988601794123</v>
      </c>
      <c r="G17" s="165">
        <f t="shared" si="3"/>
        <v>96922.909116911294</v>
      </c>
      <c r="H17" s="165">
        <f t="shared" si="4"/>
        <v>1208505.9091169112</v>
      </c>
      <c r="I17" s="167">
        <f t="shared" si="5"/>
        <v>4966.9185080695534</v>
      </c>
      <c r="J17" s="129">
        <f t="shared" si="6"/>
        <v>0.98867255141548516</v>
      </c>
      <c r="K17" s="168">
        <v>21089.167531969768</v>
      </c>
      <c r="L17" s="177">
        <v>243311</v>
      </c>
      <c r="N17" s="36">
        <f t="shared" si="7"/>
        <v>-2.656921701375662E-2</v>
      </c>
      <c r="O17" s="36">
        <f t="shared" si="8"/>
        <v>-2.2508437826909145E-2</v>
      </c>
      <c r="Q17" s="4">
        <v>1141923</v>
      </c>
      <c r="R17" s="35">
        <v>4673.7678347781239</v>
      </c>
      <c r="S17" s="67"/>
      <c r="T17" s="41"/>
    </row>
    <row r="18" spans="1:20">
      <c r="A18" s="54"/>
      <c r="B18" s="55"/>
      <c r="C18" s="169"/>
      <c r="D18" s="165"/>
      <c r="E18" s="129"/>
      <c r="F18" s="170"/>
      <c r="G18" s="165"/>
      <c r="H18" s="165"/>
      <c r="I18" s="167"/>
      <c r="J18" s="129"/>
      <c r="K18" s="171"/>
      <c r="L18" s="56"/>
      <c r="N18" s="36"/>
      <c r="O18" s="36"/>
      <c r="Q18" s="57"/>
      <c r="R18" s="57"/>
      <c r="S18" s="68"/>
      <c r="T18" s="69"/>
    </row>
    <row r="19" spans="1:20">
      <c r="A19" s="58" t="s">
        <v>385</v>
      </c>
      <c r="B19" s="59"/>
      <c r="C19" s="172">
        <f>SUM(C7:C17)</f>
        <v>26965786</v>
      </c>
      <c r="D19" s="172">
        <f>C19*1000/L19</f>
        <v>5023.8256346435455</v>
      </c>
      <c r="E19" s="173">
        <f>D19/D$19</f>
        <v>1</v>
      </c>
      <c r="F19" s="174"/>
      <c r="G19" s="172">
        <f>SUM(G7:G17)</f>
        <v>1.7171259969472885E-9</v>
      </c>
      <c r="H19" s="172">
        <f>SUM(H7:H18)</f>
        <v>26965786</v>
      </c>
      <c r="I19" s="175">
        <f>H19*1000/L19</f>
        <v>5023.8256346435455</v>
      </c>
      <c r="J19" s="173">
        <f>I19/I$19</f>
        <v>1</v>
      </c>
      <c r="K19" s="176">
        <f>SUM(K7:K17)</f>
        <v>1.0186340659856796E-10</v>
      </c>
      <c r="L19" s="60">
        <f>SUM(L7:L17)</f>
        <v>5367580</v>
      </c>
      <c r="N19" s="217">
        <f>(C19-Q19)/Q19</f>
        <v>-2.0615363952366648E-2</v>
      </c>
      <c r="O19" s="217">
        <f>(D19-R19)/R19</f>
        <v>-2.7798566503967739E-2</v>
      </c>
      <c r="Q19" s="61">
        <f>SUM(Q7:Q17)</f>
        <v>27533397</v>
      </c>
      <c r="R19" s="247">
        <v>5167.4740044127375</v>
      </c>
      <c r="S19" s="219"/>
      <c r="T19" s="67"/>
    </row>
    <row r="20" spans="1:20">
      <c r="A20" s="44"/>
      <c r="B20" s="44"/>
      <c r="C20" s="44"/>
      <c r="D20" s="44"/>
      <c r="E20" s="44"/>
      <c r="S20" s="42"/>
      <c r="T20" s="42"/>
    </row>
    <row r="21" spans="1:20">
      <c r="A21" s="196" t="s">
        <v>438</v>
      </c>
      <c r="B21" s="197" t="s">
        <v>446</v>
      </c>
      <c r="C21" s="198"/>
      <c r="D21" s="198"/>
      <c r="E21" s="198"/>
      <c r="O21" s="214"/>
      <c r="Q21" s="146"/>
      <c r="S21" s="42"/>
      <c r="T21" s="42"/>
    </row>
    <row r="22" spans="1:20">
      <c r="S22" s="42"/>
      <c r="T22" s="42"/>
    </row>
    <row r="23" spans="1:20">
      <c r="S23" s="42"/>
      <c r="T23" s="42"/>
    </row>
    <row r="24" spans="1:20">
      <c r="S24" s="42"/>
      <c r="T24" s="42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N61"/>
  <sheetViews>
    <sheetView tabSelected="1" topLeftCell="A4" workbookViewId="0">
      <selection activeCell="L17" sqref="L17"/>
    </sheetView>
  </sheetViews>
  <sheetFormatPr baseColWidth="10" defaultRowHeight="15"/>
  <cols>
    <col min="1" max="1" width="18.5703125" customWidth="1"/>
    <col min="2" max="3" width="11.5703125" bestFit="1" customWidth="1"/>
    <col min="4" max="4" width="11.7109375" bestFit="1" customWidth="1"/>
    <col min="5" max="9" width="11.5703125" bestFit="1" customWidth="1"/>
    <col min="10" max="10" width="12.7109375" customWidth="1"/>
    <col min="11" max="12" width="14.7109375" customWidth="1"/>
    <col min="13" max="13" width="11.5703125" bestFit="1" customWidth="1"/>
  </cols>
  <sheetData>
    <row r="1" spans="1:14">
      <c r="A1" s="70" t="s">
        <v>411</v>
      </c>
      <c r="B1" s="244" t="s">
        <v>412</v>
      </c>
      <c r="C1" s="244"/>
      <c r="D1" s="244"/>
      <c r="E1" s="71"/>
      <c r="F1" s="244" t="s">
        <v>413</v>
      </c>
      <c r="G1" s="244"/>
      <c r="H1" s="244"/>
      <c r="I1" s="71"/>
      <c r="J1" s="244" t="s">
        <v>414</v>
      </c>
      <c r="K1" s="244"/>
      <c r="L1" s="244"/>
    </row>
    <row r="2" spans="1:14">
      <c r="A2" s="72"/>
      <c r="B2" s="73">
        <v>2018</v>
      </c>
      <c r="C2" s="73">
        <v>2019</v>
      </c>
      <c r="D2" s="73">
        <v>2020</v>
      </c>
      <c r="E2" s="73"/>
      <c r="F2" s="73">
        <f>B2</f>
        <v>2018</v>
      </c>
      <c r="G2" s="73">
        <f>C2</f>
        <v>2019</v>
      </c>
      <c r="H2" s="73">
        <f>D2</f>
        <v>2020</v>
      </c>
      <c r="I2" s="73"/>
      <c r="J2" s="73">
        <f>F2</f>
        <v>2018</v>
      </c>
      <c r="K2" s="73">
        <f>G2</f>
        <v>2019</v>
      </c>
      <c r="L2" s="73">
        <f>H2</f>
        <v>2020</v>
      </c>
    </row>
    <row r="3" spans="1:14">
      <c r="A3" s="39" t="s">
        <v>397</v>
      </c>
      <c r="B3" s="99">
        <v>19313287</v>
      </c>
      <c r="C3" s="100">
        <v>20271993</v>
      </c>
      <c r="D3" s="100">
        <v>20895278</v>
      </c>
      <c r="E3" s="39"/>
      <c r="F3" s="101">
        <v>4040375</v>
      </c>
      <c r="G3" s="100">
        <v>4221785</v>
      </c>
      <c r="H3" s="186">
        <v>4333234</v>
      </c>
      <c r="I3" s="39"/>
      <c r="J3" s="39">
        <f t="shared" ref="J3:L15" si="0">B3+F3</f>
        <v>23353662</v>
      </c>
      <c r="K3" s="39">
        <f t="shared" si="0"/>
        <v>24493778</v>
      </c>
      <c r="L3" s="39">
        <f t="shared" si="0"/>
        <v>25228512</v>
      </c>
      <c r="M3" s="102"/>
    </row>
    <row r="4" spans="1:14">
      <c r="A4" s="39" t="s">
        <v>415</v>
      </c>
      <c r="B4" s="99">
        <v>20364201</v>
      </c>
      <c r="C4" s="99">
        <v>21402754</v>
      </c>
      <c r="D4" s="209">
        <v>21969380</v>
      </c>
      <c r="E4" s="39"/>
      <c r="F4" s="104">
        <v>4242229</v>
      </c>
      <c r="G4" s="104">
        <v>4438156</v>
      </c>
      <c r="H4" s="104">
        <v>4538293</v>
      </c>
      <c r="I4" s="39"/>
      <c r="J4" s="39">
        <f t="shared" si="0"/>
        <v>24606430</v>
      </c>
      <c r="K4" s="39">
        <f t="shared" si="0"/>
        <v>25840910</v>
      </c>
      <c r="L4" s="39">
        <f t="shared" si="0"/>
        <v>26507673</v>
      </c>
      <c r="M4" s="102"/>
    </row>
    <row r="5" spans="1:14">
      <c r="A5" s="39" t="s">
        <v>416</v>
      </c>
      <c r="B5" s="99">
        <v>46625258</v>
      </c>
      <c r="C5" s="106">
        <v>48737223</v>
      </c>
      <c r="D5" s="211">
        <v>49516015</v>
      </c>
      <c r="E5" s="39"/>
      <c r="F5" s="104">
        <v>9704024</v>
      </c>
      <c r="G5" s="107">
        <v>10100968</v>
      </c>
      <c r="H5" s="210">
        <v>10251816</v>
      </c>
      <c r="I5" s="39"/>
      <c r="J5" s="39">
        <f t="shared" si="0"/>
        <v>56329282</v>
      </c>
      <c r="K5" s="39">
        <f t="shared" si="0"/>
        <v>58838191</v>
      </c>
      <c r="L5" s="108">
        <f t="shared" si="0"/>
        <v>59767831</v>
      </c>
      <c r="M5" s="102"/>
    </row>
    <row r="6" spans="1:14">
      <c r="A6" s="39" t="s">
        <v>417</v>
      </c>
      <c r="B6" s="109">
        <v>48227379</v>
      </c>
      <c r="C6" s="110">
        <v>50342453</v>
      </c>
      <c r="D6" s="216">
        <v>50925564</v>
      </c>
      <c r="E6" s="39"/>
      <c r="F6" s="104">
        <v>10019862</v>
      </c>
      <c r="G6" s="110">
        <v>10420229</v>
      </c>
      <c r="H6" s="215">
        <v>10525519</v>
      </c>
      <c r="I6" s="39"/>
      <c r="J6" s="39">
        <f t="shared" si="0"/>
        <v>58247241</v>
      </c>
      <c r="K6" s="39">
        <f t="shared" si="0"/>
        <v>60762682</v>
      </c>
      <c r="L6" s="108">
        <f t="shared" si="0"/>
        <v>61451083</v>
      </c>
      <c r="M6" s="102"/>
    </row>
    <row r="7" spans="1:14">
      <c r="A7" s="39" t="s">
        <v>418</v>
      </c>
      <c r="B7" s="109">
        <v>78513905</v>
      </c>
      <c r="C7" s="109">
        <v>81779766</v>
      </c>
      <c r="D7" s="216">
        <v>78894813</v>
      </c>
      <c r="E7" s="216"/>
      <c r="F7" s="216">
        <v>16312337</v>
      </c>
      <c r="G7" s="216">
        <v>16924242.999999996</v>
      </c>
      <c r="H7" s="216">
        <v>16042280</v>
      </c>
      <c r="I7" s="39"/>
      <c r="J7" s="39">
        <f t="shared" si="0"/>
        <v>94826242</v>
      </c>
      <c r="K7" s="39">
        <f t="shared" si="0"/>
        <v>98704009</v>
      </c>
      <c r="L7" s="108">
        <f t="shared" si="0"/>
        <v>94937093</v>
      </c>
      <c r="M7" s="102"/>
    </row>
    <row r="8" spans="1:14">
      <c r="A8" s="39" t="s">
        <v>419</v>
      </c>
      <c r="B8" s="99">
        <v>79445797</v>
      </c>
      <c r="C8" s="99">
        <v>82657070</v>
      </c>
      <c r="D8" s="216">
        <v>80756701</v>
      </c>
      <c r="E8" s="216"/>
      <c r="F8" s="216">
        <v>16506621</v>
      </c>
      <c r="G8" s="216">
        <v>17106488</v>
      </c>
      <c r="H8" s="216">
        <v>16422852</v>
      </c>
      <c r="I8" s="39"/>
      <c r="J8" s="39">
        <f t="shared" si="0"/>
        <v>95952418</v>
      </c>
      <c r="K8" s="39">
        <f t="shared" si="0"/>
        <v>99763558</v>
      </c>
      <c r="L8" s="108">
        <f t="shared" si="0"/>
        <v>97179553</v>
      </c>
      <c r="M8" s="102"/>
    </row>
    <row r="9" spans="1:14">
      <c r="A9" s="39" t="s">
        <v>420</v>
      </c>
      <c r="B9" s="99">
        <v>97645185</v>
      </c>
      <c r="C9" s="99">
        <v>101394190</v>
      </c>
      <c r="D9" s="216">
        <v>101810468</v>
      </c>
      <c r="E9" s="216"/>
      <c r="F9" s="216">
        <v>20298391</v>
      </c>
      <c r="G9" s="216">
        <v>20994769</v>
      </c>
      <c r="H9" s="216">
        <v>20681027</v>
      </c>
      <c r="I9" s="39"/>
      <c r="J9" s="39">
        <f t="shared" si="0"/>
        <v>117943576</v>
      </c>
      <c r="K9" s="39">
        <f t="shared" si="0"/>
        <v>122388959</v>
      </c>
      <c r="L9" s="108">
        <f t="shared" si="0"/>
        <v>122491495</v>
      </c>
      <c r="M9" s="102"/>
    </row>
    <row r="10" spans="1:14">
      <c r="A10" s="39" t="s">
        <v>421</v>
      </c>
      <c r="B10" s="99">
        <v>99660960</v>
      </c>
      <c r="C10" s="99">
        <v>103223757</v>
      </c>
      <c r="D10" s="216">
        <v>103805940</v>
      </c>
      <c r="E10" s="216"/>
      <c r="F10" s="216">
        <v>20717558</v>
      </c>
      <c r="G10" s="216">
        <v>21373193</v>
      </c>
      <c r="H10" s="216">
        <v>21089756</v>
      </c>
      <c r="I10" s="39"/>
      <c r="J10" s="39">
        <f t="shared" si="0"/>
        <v>120378518</v>
      </c>
      <c r="K10" s="39">
        <f t="shared" si="0"/>
        <v>124596950</v>
      </c>
      <c r="L10" s="39">
        <f t="shared" si="0"/>
        <v>124895696</v>
      </c>
      <c r="M10" s="102"/>
    </row>
    <row r="11" spans="1:14">
      <c r="A11" s="39" t="s">
        <v>422</v>
      </c>
      <c r="B11" s="99">
        <v>128150735</v>
      </c>
      <c r="C11" s="99">
        <v>132960286</v>
      </c>
      <c r="D11" s="211">
        <v>132835039</v>
      </c>
      <c r="E11" s="39"/>
      <c r="F11" s="111">
        <v>26641580</v>
      </c>
      <c r="G11" s="99">
        <v>27533397</v>
      </c>
      <c r="H11" s="249">
        <v>26965786</v>
      </c>
      <c r="I11" s="39"/>
      <c r="J11" s="39">
        <f t="shared" si="0"/>
        <v>154792315</v>
      </c>
      <c r="K11" s="39">
        <f t="shared" si="0"/>
        <v>160493683</v>
      </c>
      <c r="L11" s="39">
        <f t="shared" si="0"/>
        <v>159800825</v>
      </c>
      <c r="M11" s="102"/>
    </row>
    <row r="12" spans="1:14" ht="15.75" thickBot="1">
      <c r="A12" s="39" t="s">
        <v>423</v>
      </c>
      <c r="B12" s="112">
        <v>130264358</v>
      </c>
      <c r="C12" s="99">
        <v>134624617</v>
      </c>
      <c r="D12" s="103"/>
      <c r="E12" s="39"/>
      <c r="F12" s="112">
        <v>27082312</v>
      </c>
      <c r="G12" s="113">
        <v>27888268</v>
      </c>
      <c r="H12" s="105"/>
      <c r="I12" s="39"/>
      <c r="J12" s="39">
        <f t="shared" si="0"/>
        <v>157346670</v>
      </c>
      <c r="K12" s="39">
        <f t="shared" si="0"/>
        <v>162512885</v>
      </c>
      <c r="L12" s="39">
        <f t="shared" si="0"/>
        <v>0</v>
      </c>
      <c r="M12" s="102"/>
    </row>
    <row r="13" spans="1:14">
      <c r="A13" s="39" t="s">
        <v>424</v>
      </c>
      <c r="B13" s="99">
        <v>161332377</v>
      </c>
      <c r="C13" s="99">
        <v>168773287</v>
      </c>
      <c r="D13" s="103"/>
      <c r="E13" s="114" t="s">
        <v>22</v>
      </c>
      <c r="F13" s="113">
        <v>33204350</v>
      </c>
      <c r="G13" s="115">
        <v>34866802</v>
      </c>
      <c r="H13" s="116"/>
      <c r="I13" s="114" t="s">
        <v>22</v>
      </c>
      <c r="J13" s="39">
        <f t="shared" si="0"/>
        <v>194536727</v>
      </c>
      <c r="K13" s="39">
        <f t="shared" si="0"/>
        <v>203640089</v>
      </c>
      <c r="L13" s="108">
        <f t="shared" si="0"/>
        <v>0</v>
      </c>
      <c r="M13" s="117"/>
      <c r="N13" s="74"/>
    </row>
    <row r="14" spans="1:14">
      <c r="A14" s="118" t="s">
        <v>425</v>
      </c>
      <c r="B14" s="119">
        <v>162536856</v>
      </c>
      <c r="C14" s="119">
        <v>170121597</v>
      </c>
      <c r="D14" s="120"/>
      <c r="E14" s="121">
        <f>D14*1000/$N$15</f>
        <v>0</v>
      </c>
      <c r="F14" s="119">
        <v>33450177</v>
      </c>
      <c r="G14" s="119">
        <v>35141606</v>
      </c>
      <c r="H14" s="120"/>
      <c r="I14" s="121">
        <f>H14*1000/$N$15</f>
        <v>0</v>
      </c>
      <c r="J14" s="118">
        <f t="shared" si="0"/>
        <v>195987033</v>
      </c>
      <c r="K14" s="118">
        <f t="shared" si="0"/>
        <v>205263203</v>
      </c>
      <c r="L14" s="122">
        <f>D14+H14</f>
        <v>0</v>
      </c>
      <c r="M14" s="102"/>
      <c r="N14" s="98" t="s">
        <v>434</v>
      </c>
    </row>
    <row r="15" spans="1:14">
      <c r="A15" s="133" t="s">
        <v>426</v>
      </c>
      <c r="B15" s="130"/>
      <c r="C15" s="130"/>
      <c r="D15" s="134">
        <v>172290000</v>
      </c>
      <c r="E15" s="135">
        <f>D15*1000/$N$15</f>
        <v>32098.264022147785</v>
      </c>
      <c r="F15" s="130"/>
      <c r="G15" s="130"/>
      <c r="H15" s="136">
        <v>35410000</v>
      </c>
      <c r="I15" s="135">
        <f>H15*1000/$N$15</f>
        <v>6597.0139243383428</v>
      </c>
      <c r="J15" s="130"/>
      <c r="K15" s="130"/>
      <c r="L15" s="137">
        <f t="shared" si="0"/>
        <v>207700000</v>
      </c>
      <c r="M15" s="123"/>
      <c r="N15" s="187">
        <v>5367580</v>
      </c>
    </row>
    <row r="16" spans="1:14">
      <c r="A16" s="39" t="s">
        <v>441</v>
      </c>
      <c r="B16" s="39"/>
      <c r="C16" s="138"/>
      <c r="D16" s="130">
        <v>167750000</v>
      </c>
      <c r="E16" s="135">
        <f>D16*1000/$N$15</f>
        <v>31252.445236028154</v>
      </c>
      <c r="F16" s="39"/>
      <c r="G16" s="138"/>
      <c r="H16" s="130">
        <v>34100000</v>
      </c>
      <c r="I16" s="135">
        <f>H16*1000/$N$15</f>
        <v>6352.9560807663793</v>
      </c>
      <c r="J16" s="139"/>
      <c r="K16" s="138"/>
      <c r="L16" s="130">
        <f>D16+H16</f>
        <v>201850000</v>
      </c>
      <c r="M16" s="124"/>
      <c r="N16" s="53"/>
    </row>
    <row r="17" spans="1:14" ht="15.75" thickBot="1">
      <c r="A17" s="133" t="s">
        <v>432</v>
      </c>
      <c r="B17" s="140"/>
      <c r="C17" s="138"/>
      <c r="D17" s="141">
        <v>169560000</v>
      </c>
      <c r="E17" s="142">
        <f>D17*1000/$N$15</f>
        <v>31589.654928291708</v>
      </c>
      <c r="F17" s="140"/>
      <c r="G17" s="138"/>
      <c r="H17" s="130">
        <v>34540000</v>
      </c>
      <c r="I17" s="142">
        <f>H17*1000/$N$15</f>
        <v>6434.9297076149769</v>
      </c>
      <c r="J17" s="139"/>
      <c r="K17" s="138"/>
      <c r="L17" s="130">
        <f>D17+H17</f>
        <v>204100000</v>
      </c>
      <c r="M17" s="124"/>
      <c r="N17" s="57"/>
    </row>
    <row r="18" spans="1:14">
      <c r="A18" s="77"/>
      <c r="B18" s="53"/>
      <c r="C18" s="78"/>
      <c r="D18" s="79"/>
      <c r="E18" s="76"/>
      <c r="F18" s="53"/>
      <c r="G18" s="78"/>
      <c r="H18" s="79"/>
      <c r="I18" s="76"/>
      <c r="J18" s="53"/>
      <c r="K18" s="78"/>
      <c r="L18" s="80"/>
      <c r="M18" s="57"/>
      <c r="N18" s="53"/>
    </row>
    <row r="19" spans="1:14">
      <c r="A19" s="77"/>
      <c r="B19" s="53"/>
      <c r="C19" s="78"/>
      <c r="D19" s="79"/>
      <c r="E19" s="76"/>
      <c r="F19" s="53"/>
      <c r="G19" s="78"/>
      <c r="H19" s="79"/>
      <c r="I19" s="76"/>
      <c r="J19" s="53"/>
      <c r="K19" s="78"/>
      <c r="L19" s="80"/>
      <c r="M19" s="81"/>
      <c r="N19" s="53"/>
    </row>
    <row r="20" spans="1:14">
      <c r="A20" s="77"/>
      <c r="B20" s="53"/>
      <c r="C20" s="78"/>
      <c r="D20" s="79"/>
      <c r="E20" s="76"/>
      <c r="F20" s="53"/>
      <c r="G20" s="78"/>
      <c r="H20" s="79"/>
      <c r="I20" s="76"/>
      <c r="J20" s="53"/>
      <c r="K20" s="78"/>
      <c r="L20" s="80"/>
      <c r="M20" s="57"/>
      <c r="N20" s="53"/>
    </row>
    <row r="21" spans="1:14">
      <c r="A21" s="125" t="s">
        <v>427</v>
      </c>
      <c r="B21" s="245" t="s">
        <v>412</v>
      </c>
      <c r="C21" s="245"/>
      <c r="D21" s="245"/>
      <c r="E21" s="126"/>
      <c r="F21" s="245" t="s">
        <v>413</v>
      </c>
      <c r="G21" s="245"/>
      <c r="H21" s="245"/>
      <c r="I21" s="126"/>
      <c r="J21" s="245" t="s">
        <v>414</v>
      </c>
      <c r="K21" s="245"/>
      <c r="L21" s="245"/>
    </row>
    <row r="22" spans="1:14">
      <c r="A22" s="127" t="s">
        <v>428</v>
      </c>
      <c r="B22" s="128">
        <f>B2</f>
        <v>2018</v>
      </c>
      <c r="C22" s="128">
        <f t="shared" ref="C22:L22" si="1">C2</f>
        <v>2019</v>
      </c>
      <c r="D22" s="128">
        <v>2020</v>
      </c>
      <c r="E22" s="128"/>
      <c r="F22" s="128">
        <f t="shared" si="1"/>
        <v>2018</v>
      </c>
      <c r="G22" s="128">
        <f t="shared" si="1"/>
        <v>2019</v>
      </c>
      <c r="H22" s="128">
        <f t="shared" si="1"/>
        <v>2020</v>
      </c>
      <c r="I22" s="128"/>
      <c r="J22" s="128">
        <f t="shared" si="1"/>
        <v>2018</v>
      </c>
      <c r="K22" s="128">
        <f t="shared" si="1"/>
        <v>2019</v>
      </c>
      <c r="L22" s="128">
        <f t="shared" si="1"/>
        <v>2020</v>
      </c>
    </row>
    <row r="23" spans="1:14">
      <c r="A23" s="39" t="s">
        <v>397</v>
      </c>
      <c r="B23" s="129">
        <v>4.9103484239644855E-2</v>
      </c>
      <c r="C23" s="129">
        <f>(C3-B3)/B3</f>
        <v>4.9639711769415534E-2</v>
      </c>
      <c r="D23" s="129">
        <f>(D3-C3)/C3</f>
        <v>3.0746113615962672E-2</v>
      </c>
      <c r="E23" s="39"/>
      <c r="F23" s="129">
        <v>4.1320075431998185E-2</v>
      </c>
      <c r="G23" s="129">
        <f>(G3-F3)/F3</f>
        <v>4.4899297713702317E-2</v>
      </c>
      <c r="H23" s="129">
        <f>(H3-G3)/G3</f>
        <v>2.6398549428736897E-2</v>
      </c>
      <c r="I23" s="39"/>
      <c r="J23" s="129">
        <v>4.7748577618323636E-2</v>
      </c>
      <c r="K23" s="129">
        <f>(K3-J3)/J3</f>
        <v>4.8819581271665233E-2</v>
      </c>
      <c r="L23" s="129">
        <f>(L3-K3)/K3</f>
        <v>2.9996760810031022E-2</v>
      </c>
      <c r="N23" s="83"/>
    </row>
    <row r="24" spans="1:14">
      <c r="A24" s="39" t="s">
        <v>415</v>
      </c>
      <c r="B24" s="129">
        <v>4.5865236941296537E-2</v>
      </c>
      <c r="C24" s="129">
        <f t="shared" ref="C24:D34" si="2">(C4-B4)/B4</f>
        <v>5.0998956453042275E-2</v>
      </c>
      <c r="D24" s="129">
        <f t="shared" si="2"/>
        <v>2.6474443429102629E-2</v>
      </c>
      <c r="E24" s="39"/>
      <c r="F24" s="129">
        <v>3.8524943327311094E-2</v>
      </c>
      <c r="G24" s="129">
        <f t="shared" ref="G24:H34" si="3">(G4-F4)/F4</f>
        <v>4.6184918353063917E-2</v>
      </c>
      <c r="H24" s="129">
        <f t="shared" si="3"/>
        <v>2.2562749033607651E-2</v>
      </c>
      <c r="I24" s="39"/>
      <c r="J24" s="129">
        <v>4.4592352899124013E-2</v>
      </c>
      <c r="K24" s="129">
        <f t="shared" ref="K24:L34" si="4">(K4-J4)/J4</f>
        <v>5.016900054172832E-2</v>
      </c>
      <c r="L24" s="129">
        <f t="shared" si="4"/>
        <v>2.5802612988474478E-2</v>
      </c>
      <c r="N24" s="83"/>
    </row>
    <row r="25" spans="1:14">
      <c r="A25" s="39" t="s">
        <v>416</v>
      </c>
      <c r="B25" s="129">
        <v>3.9248145295024808E-2</v>
      </c>
      <c r="C25" s="129">
        <f t="shared" si="2"/>
        <v>4.529658581192194E-2</v>
      </c>
      <c r="D25" s="129">
        <f t="shared" si="2"/>
        <v>1.5979408592894182E-2</v>
      </c>
      <c r="E25" s="39"/>
      <c r="F25" s="129">
        <v>3.3206145517100619E-2</v>
      </c>
      <c r="G25" s="129">
        <f t="shared" si="3"/>
        <v>4.0905092567784254E-2</v>
      </c>
      <c r="H25" s="129">
        <f t="shared" si="3"/>
        <v>1.4934014244971374E-2</v>
      </c>
      <c r="I25" s="39"/>
      <c r="J25" s="129">
        <v>3.8202237664901717E-2</v>
      </c>
      <c r="K25" s="129">
        <f t="shared" si="4"/>
        <v>4.4540049347690958E-2</v>
      </c>
      <c r="L25" s="129">
        <f t="shared" si="4"/>
        <v>1.579994191187829E-2</v>
      </c>
      <c r="N25" s="83"/>
    </row>
    <row r="26" spans="1:14">
      <c r="A26" s="39" t="s">
        <v>417</v>
      </c>
      <c r="B26" s="129">
        <v>4.6107293275969206E-2</v>
      </c>
      <c r="C26" s="129">
        <f t="shared" si="2"/>
        <v>4.3856291671998185E-2</v>
      </c>
      <c r="D26" s="129">
        <f t="shared" si="2"/>
        <v>1.1582888104399681E-2</v>
      </c>
      <c r="E26" s="39"/>
      <c r="F26" s="129">
        <v>4.012973357675334E-2</v>
      </c>
      <c r="G26" s="129">
        <f t="shared" si="3"/>
        <v>3.9957336737771437E-2</v>
      </c>
      <c r="H26" s="129">
        <f t="shared" si="3"/>
        <v>1.0104384462184084E-2</v>
      </c>
      <c r="I26" s="39"/>
      <c r="J26" s="129">
        <v>4.507412779319607E-2</v>
      </c>
      <c r="K26" s="129">
        <f t="shared" si="4"/>
        <v>4.3185581957435548E-2</v>
      </c>
      <c r="L26" s="129">
        <f t="shared" si="4"/>
        <v>1.1329338622676334E-2</v>
      </c>
      <c r="N26" s="83"/>
    </row>
    <row r="27" spans="1:14">
      <c r="A27" s="39" t="s">
        <v>418</v>
      </c>
      <c r="B27" s="129">
        <v>3.9351978070671333E-2</v>
      </c>
      <c r="C27" s="129">
        <f t="shared" si="2"/>
        <v>4.1595956792621638E-2</v>
      </c>
      <c r="D27" s="129">
        <f t="shared" si="2"/>
        <v>-3.5277100205936024E-2</v>
      </c>
      <c r="E27" s="39"/>
      <c r="F27" s="129">
        <v>3.339628059778383E-2</v>
      </c>
      <c r="G27" s="129">
        <f t="shared" si="3"/>
        <v>3.7511853758293266E-2</v>
      </c>
      <c r="H27" s="129">
        <f t="shared" si="3"/>
        <v>-5.2112404672988707E-2</v>
      </c>
      <c r="I27" s="39"/>
      <c r="J27" s="129">
        <v>3.8322574485050213E-2</v>
      </c>
      <c r="K27" s="129">
        <f t="shared" si="4"/>
        <v>4.0893395311394923E-2</v>
      </c>
      <c r="L27" s="129">
        <f t="shared" si="4"/>
        <v>-3.8163758880351048E-2</v>
      </c>
      <c r="N27" s="83"/>
    </row>
    <row r="28" spans="1:14">
      <c r="A28" s="39" t="s">
        <v>419</v>
      </c>
      <c r="B28" s="129">
        <v>3.7824573782937063E-2</v>
      </c>
      <c r="C28" s="129">
        <f t="shared" si="2"/>
        <v>4.0420930008418191E-2</v>
      </c>
      <c r="D28" s="129">
        <f t="shared" si="2"/>
        <v>-2.2991003673369984E-2</v>
      </c>
      <c r="E28" s="39"/>
      <c r="F28" s="129">
        <v>3.1675999172740228E-2</v>
      </c>
      <c r="G28" s="129">
        <f t="shared" si="3"/>
        <v>3.6340993108159449E-2</v>
      </c>
      <c r="H28" s="129">
        <f t="shared" si="3"/>
        <v>-3.9963550671534682E-2</v>
      </c>
      <c r="I28" s="39"/>
      <c r="J28" s="129">
        <v>3.6761625119360992E-2</v>
      </c>
      <c r="K28" s="129">
        <f t="shared" si="4"/>
        <v>3.9719061587379693E-2</v>
      </c>
      <c r="L28" s="129">
        <f t="shared" si="4"/>
        <v>-2.5901291531723436E-2</v>
      </c>
      <c r="N28" s="83"/>
    </row>
    <row r="29" spans="1:14">
      <c r="A29" s="39" t="s">
        <v>420</v>
      </c>
      <c r="B29" s="129">
        <v>4.0255859949535996E-2</v>
      </c>
      <c r="C29" s="129">
        <f t="shared" si="2"/>
        <v>3.8394161473502254E-2</v>
      </c>
      <c r="D29" s="129">
        <f t="shared" si="2"/>
        <v>4.1055409585105422E-3</v>
      </c>
      <c r="E29" s="39"/>
      <c r="F29" s="129">
        <v>3.4325777095012035E-2</v>
      </c>
      <c r="G29" s="129">
        <f t="shared" si="3"/>
        <v>3.4307054189664593E-2</v>
      </c>
      <c r="H29" s="129">
        <f t="shared" si="3"/>
        <v>-1.4943817671916276E-2</v>
      </c>
      <c r="I29" s="39"/>
      <c r="J29" s="129">
        <v>3.9230438036182237E-2</v>
      </c>
      <c r="K29" s="129">
        <f t="shared" si="4"/>
        <v>3.7690759859612871E-2</v>
      </c>
      <c r="L29" s="129">
        <f t="shared" si="4"/>
        <v>8.3778799033661197E-4</v>
      </c>
      <c r="N29" s="83"/>
    </row>
    <row r="30" spans="1:14">
      <c r="A30" s="39" t="s">
        <v>421</v>
      </c>
      <c r="B30" s="129">
        <v>3.2705689682058718E-2</v>
      </c>
      <c r="C30" s="129">
        <f t="shared" si="2"/>
        <v>3.5749173999527997E-2</v>
      </c>
      <c r="D30" s="129">
        <f t="shared" si="2"/>
        <v>5.640009789606863E-3</v>
      </c>
      <c r="E30" s="39"/>
      <c r="F30" s="129">
        <v>2.679858750973331E-2</v>
      </c>
      <c r="G30" s="129">
        <f t="shared" si="3"/>
        <v>3.1646345577987518E-2</v>
      </c>
      <c r="H30" s="129">
        <f t="shared" si="3"/>
        <v>-1.3261331612922787E-2</v>
      </c>
      <c r="I30" s="39"/>
      <c r="J30" s="129">
        <v>3.1684219769647567E-2</v>
      </c>
      <c r="K30" s="129">
        <f t="shared" si="4"/>
        <v>3.5043063082069177E-2</v>
      </c>
      <c r="L30" s="129">
        <f t="shared" si="4"/>
        <v>2.3976991411105968E-3</v>
      </c>
      <c r="N30" s="83"/>
    </row>
    <row r="31" spans="1:14">
      <c r="A31" s="39" t="s">
        <v>422</v>
      </c>
      <c r="B31" s="129">
        <v>3.8289238094520478E-2</v>
      </c>
      <c r="C31" s="129">
        <f t="shared" si="2"/>
        <v>3.7530420719007189E-2</v>
      </c>
      <c r="D31" s="129">
        <f t="shared" si="2"/>
        <v>-9.4198804596434154E-4</v>
      </c>
      <c r="E31" s="39"/>
      <c r="F31" s="129">
        <v>3.239649424523465E-2</v>
      </c>
      <c r="G31" s="129">
        <f t="shared" si="3"/>
        <v>3.3474628757003154E-2</v>
      </c>
      <c r="H31" s="129">
        <f t="shared" si="3"/>
        <v>-2.0615363952366648E-2</v>
      </c>
      <c r="I31" s="39"/>
      <c r="J31" s="129">
        <v>3.7270239601218141E-2</v>
      </c>
      <c r="K31" s="129">
        <f t="shared" si="4"/>
        <v>3.6832371167780521E-2</v>
      </c>
      <c r="L31" s="129">
        <f t="shared" si="4"/>
        <v>-4.3170421853924307E-3</v>
      </c>
      <c r="N31" s="83"/>
    </row>
    <row r="32" spans="1:14">
      <c r="A32" s="39" t="s">
        <v>423</v>
      </c>
      <c r="B32" s="129">
        <v>4.5742049579744731E-2</v>
      </c>
      <c r="C32" s="129">
        <f t="shared" si="2"/>
        <v>3.3472386974800893E-2</v>
      </c>
      <c r="D32" s="149"/>
      <c r="E32" s="39"/>
      <c r="F32" s="129">
        <v>3.9742970451783502E-2</v>
      </c>
      <c r="G32" s="129">
        <f t="shared" si="3"/>
        <v>2.975949763816324E-2</v>
      </c>
      <c r="H32" s="149"/>
      <c r="I32" s="39"/>
      <c r="J32" s="129">
        <v>4.4704568292644256E-2</v>
      </c>
      <c r="K32" s="129">
        <f t="shared" si="4"/>
        <v>3.283332910699667E-2</v>
      </c>
      <c r="L32" s="129"/>
      <c r="N32" s="83"/>
    </row>
    <row r="33" spans="1:14">
      <c r="A33" s="39" t="s">
        <v>424</v>
      </c>
      <c r="B33" s="129">
        <v>3.8921751244789651E-2</v>
      </c>
      <c r="C33" s="129">
        <f t="shared" si="2"/>
        <v>4.6121616369663977E-2</v>
      </c>
      <c r="D33" s="149"/>
      <c r="E33" s="130"/>
      <c r="F33" s="131">
        <v>3.5032410505661492E-2</v>
      </c>
      <c r="G33" s="129">
        <f t="shared" si="3"/>
        <v>5.0067295399548552E-2</v>
      </c>
      <c r="H33" s="129"/>
      <c r="I33" s="130"/>
      <c r="J33" s="131">
        <v>3.8255834704755347E-2</v>
      </c>
      <c r="K33" s="129">
        <f t="shared" si="4"/>
        <v>4.6795081527201805E-2</v>
      </c>
      <c r="L33" s="129"/>
      <c r="N33" s="83"/>
    </row>
    <row r="34" spans="1:14">
      <c r="A34" s="118" t="s">
        <v>425</v>
      </c>
      <c r="B34" s="132">
        <v>3.800896552084413E-2</v>
      </c>
      <c r="C34" s="132">
        <f t="shared" si="2"/>
        <v>4.6664745379349531E-2</v>
      </c>
      <c r="D34" s="150"/>
      <c r="E34" s="118"/>
      <c r="F34" s="132">
        <v>3.4093783432044202E-2</v>
      </c>
      <c r="G34" s="132">
        <f t="shared" si="3"/>
        <v>5.0565621820177514E-2</v>
      </c>
      <c r="H34" s="132"/>
      <c r="I34" s="118"/>
      <c r="J34" s="132">
        <v>3.73386432072043E-2</v>
      </c>
      <c r="K34" s="132">
        <f t="shared" si="4"/>
        <v>4.7330529260065896E-2</v>
      </c>
      <c r="L34" s="132"/>
      <c r="N34" s="83"/>
    </row>
    <row r="35" spans="1:14">
      <c r="A35" s="133" t="s">
        <v>426</v>
      </c>
      <c r="B35" s="102"/>
      <c r="C35" s="102"/>
      <c r="D35" s="129">
        <f>(D15-C$14)/C$14</f>
        <v>1.2746194711539182E-2</v>
      </c>
      <c r="E35" s="102"/>
      <c r="F35" s="102"/>
      <c r="G35" s="102"/>
      <c r="H35" s="129">
        <f>(H15-G$14)/G$14</f>
        <v>7.6374995496790894E-3</v>
      </c>
      <c r="I35" s="102"/>
      <c r="J35" s="102"/>
      <c r="K35" s="102"/>
      <c r="L35" s="129">
        <f>(L15-K$14)/K$14</f>
        <v>1.1871572519503167E-2</v>
      </c>
    </row>
    <row r="36" spans="1:14">
      <c r="A36" s="39" t="s">
        <v>431</v>
      </c>
      <c r="B36" s="102"/>
      <c r="C36" s="102"/>
      <c r="D36" s="129">
        <f>(D16-C$14)/C$14</f>
        <v>-1.39405992056376E-2</v>
      </c>
      <c r="E36" s="102"/>
      <c r="F36" s="102"/>
      <c r="G36" s="102"/>
      <c r="H36" s="129">
        <f>(H16-G$14)/G$14</f>
        <v>-2.9640250363059673E-2</v>
      </c>
      <c r="I36" s="102"/>
      <c r="J36" s="102"/>
      <c r="K36" s="102"/>
      <c r="L36" s="129">
        <f>(L16-K$14)/K$14</f>
        <v>-1.6628421217805903E-2</v>
      </c>
    </row>
    <row r="37" spans="1:14">
      <c r="A37" s="133" t="s">
        <v>432</v>
      </c>
      <c r="B37" s="102"/>
      <c r="C37" s="102"/>
      <c r="D37" s="129">
        <f>(D17-C$14)/C$14</f>
        <v>-3.3011505294063279E-3</v>
      </c>
      <c r="E37" s="102"/>
      <c r="F37" s="102"/>
      <c r="G37" s="102"/>
      <c r="H37" s="129">
        <f>(H17-G$14)/G$14</f>
        <v>-1.7119479400002378E-2</v>
      </c>
      <c r="I37" s="102"/>
      <c r="J37" s="102"/>
      <c r="K37" s="102"/>
      <c r="L37" s="129">
        <f>(L17-K$14)/K$14</f>
        <v>-5.6668851649947219E-3</v>
      </c>
    </row>
    <row r="38" spans="1:14">
      <c r="A38" s="77"/>
      <c r="D38" s="84"/>
      <c r="G38" s="75"/>
      <c r="H38" s="84"/>
      <c r="L38" s="84"/>
    </row>
    <row r="39" spans="1:14">
      <c r="A39" s="79"/>
      <c r="B39" s="85"/>
      <c r="C39" s="85"/>
      <c r="D39" s="86"/>
      <c r="E39" s="85"/>
      <c r="F39" s="85"/>
      <c r="G39" s="85"/>
      <c r="H39" s="86"/>
      <c r="I39" s="85"/>
      <c r="J39" s="85"/>
      <c r="K39" s="85"/>
      <c r="L39" s="86"/>
    </row>
    <row r="40" spans="1:14">
      <c r="A40" s="39" t="s">
        <v>429</v>
      </c>
      <c r="B40" s="243" t="s">
        <v>412</v>
      </c>
      <c r="C40" s="243"/>
      <c r="D40" s="243"/>
      <c r="E40" s="243"/>
      <c r="F40" s="243" t="s">
        <v>413</v>
      </c>
      <c r="G40" s="243"/>
      <c r="H40" s="243"/>
      <c r="I40" s="243"/>
      <c r="J40" s="243" t="s">
        <v>414</v>
      </c>
      <c r="K40" s="243"/>
      <c r="L40" s="243"/>
      <c r="M40" s="243"/>
    </row>
    <row r="41" spans="1:14">
      <c r="A41" s="87"/>
      <c r="B41" s="88">
        <f>B22</f>
        <v>2018</v>
      </c>
      <c r="C41" s="88">
        <f>C22</f>
        <v>2019</v>
      </c>
      <c r="D41" s="88">
        <f>D22</f>
        <v>2020</v>
      </c>
      <c r="E41" s="89" t="s">
        <v>433</v>
      </c>
      <c r="F41" s="88">
        <f>F22</f>
        <v>2018</v>
      </c>
      <c r="G41" s="88">
        <f>G22</f>
        <v>2019</v>
      </c>
      <c r="H41" s="88">
        <f>H22</f>
        <v>2020</v>
      </c>
      <c r="I41" s="90" t="str">
        <f>E41</f>
        <v>endring 19-20</v>
      </c>
      <c r="J41" s="88">
        <f>J22</f>
        <v>2018</v>
      </c>
      <c r="K41" s="88">
        <f>K22</f>
        <v>2019</v>
      </c>
      <c r="L41" s="88">
        <f>L22</f>
        <v>2020</v>
      </c>
      <c r="M41" s="90" t="str">
        <f>I41</f>
        <v>endring 19-20</v>
      </c>
    </row>
    <row r="42" spans="1:14">
      <c r="A42" s="82" t="str">
        <f>A3</f>
        <v>Januar</v>
      </c>
      <c r="B42" s="82">
        <f>B3</f>
        <v>19313287</v>
      </c>
      <c r="C42" s="82">
        <f>C3</f>
        <v>20271993</v>
      </c>
      <c r="D42" s="82">
        <f>D3</f>
        <v>20895278</v>
      </c>
      <c r="E42" s="93">
        <f>(D42-C42)/C42</f>
        <v>3.0746113615962672E-2</v>
      </c>
      <c r="F42" s="82">
        <f>F3</f>
        <v>4040375</v>
      </c>
      <c r="G42" s="82">
        <f>G3</f>
        <v>4221785</v>
      </c>
      <c r="H42" s="82">
        <f>H3</f>
        <v>4333234</v>
      </c>
      <c r="I42" s="91">
        <f t="shared" ref="I42:I44" si="5">(H42-G42)/G42</f>
        <v>2.6398549428736897E-2</v>
      </c>
      <c r="J42" s="82">
        <f t="shared" ref="J42:L54" si="6">B42+F42</f>
        <v>23353662</v>
      </c>
      <c r="K42" s="82">
        <f t="shared" si="6"/>
        <v>24493778</v>
      </c>
      <c r="L42" s="82">
        <f t="shared" si="6"/>
        <v>25228512</v>
      </c>
      <c r="M42" s="91">
        <f t="shared" ref="M42:M44" si="7">(L42-K42)/K42</f>
        <v>2.9996760810031022E-2</v>
      </c>
    </row>
    <row r="43" spans="1:14">
      <c r="A43" s="92" t="str">
        <f t="shared" ref="A43:A53" si="8">A4</f>
        <v>Februar</v>
      </c>
      <c r="B43" s="92">
        <f t="shared" ref="B43:D53" si="9">B4-B3</f>
        <v>1050914</v>
      </c>
      <c r="C43" s="92">
        <f t="shared" si="9"/>
        <v>1130761</v>
      </c>
      <c r="D43" s="92">
        <f t="shared" si="9"/>
        <v>1074102</v>
      </c>
      <c r="E43" s="93">
        <f t="shared" ref="E43:E48" si="10">(D43-C43)/C43</f>
        <v>-5.0106963363610875E-2</v>
      </c>
      <c r="F43" s="92">
        <f t="shared" ref="F43:H53" si="11">F4-F3</f>
        <v>201854</v>
      </c>
      <c r="G43" s="92">
        <f t="shared" si="11"/>
        <v>216371</v>
      </c>
      <c r="H43" s="92">
        <f t="shared" si="11"/>
        <v>205059</v>
      </c>
      <c r="I43" s="93">
        <f t="shared" si="5"/>
        <v>-5.2280573644342354E-2</v>
      </c>
      <c r="J43" s="92">
        <f t="shared" si="6"/>
        <v>1252768</v>
      </c>
      <c r="K43" s="92">
        <f t="shared" si="6"/>
        <v>1347132</v>
      </c>
      <c r="L43" s="92">
        <f t="shared" si="6"/>
        <v>1279161</v>
      </c>
      <c r="M43" s="93">
        <f t="shared" si="7"/>
        <v>-5.045608002779238E-2</v>
      </c>
    </row>
    <row r="44" spans="1:14">
      <c r="A44" s="92" t="str">
        <f t="shared" si="8"/>
        <v>Mars</v>
      </c>
      <c r="B44" s="92">
        <f t="shared" si="9"/>
        <v>26261057</v>
      </c>
      <c r="C44" s="92">
        <f t="shared" si="9"/>
        <v>27334469</v>
      </c>
      <c r="D44" s="92">
        <f t="shared" si="9"/>
        <v>27546635</v>
      </c>
      <c r="E44" s="93">
        <f t="shared" si="10"/>
        <v>7.7618482363787638E-3</v>
      </c>
      <c r="F44" s="92">
        <f t="shared" si="11"/>
        <v>5461795</v>
      </c>
      <c r="G44" s="92">
        <f t="shared" si="11"/>
        <v>5662812</v>
      </c>
      <c r="H44" s="92">
        <f t="shared" si="11"/>
        <v>5713523</v>
      </c>
      <c r="I44" s="93">
        <f t="shared" si="5"/>
        <v>8.9550915693475258E-3</v>
      </c>
      <c r="J44" s="92">
        <f t="shared" si="6"/>
        <v>31722852</v>
      </c>
      <c r="K44" s="92">
        <f t="shared" si="6"/>
        <v>32997281</v>
      </c>
      <c r="L44" s="92">
        <f t="shared" si="6"/>
        <v>33260158</v>
      </c>
      <c r="M44" s="93">
        <f t="shared" si="7"/>
        <v>7.9666260986776451E-3</v>
      </c>
    </row>
    <row r="45" spans="1:14">
      <c r="A45" s="92" t="str">
        <f t="shared" si="8"/>
        <v>April</v>
      </c>
      <c r="B45" s="92">
        <f t="shared" si="9"/>
        <v>1602121</v>
      </c>
      <c r="C45" s="92">
        <f t="shared" si="9"/>
        <v>1605230</v>
      </c>
      <c r="D45" s="92">
        <f t="shared" si="9"/>
        <v>1409549</v>
      </c>
      <c r="E45" s="93">
        <f t="shared" si="10"/>
        <v>-0.12190215732324963</v>
      </c>
      <c r="F45" s="92">
        <f t="shared" si="11"/>
        <v>315838</v>
      </c>
      <c r="G45" s="92">
        <f t="shared" si="11"/>
        <v>319261</v>
      </c>
      <c r="H45" s="92">
        <f t="shared" si="11"/>
        <v>273703</v>
      </c>
      <c r="I45" s="93">
        <f t="shared" ref="I45" si="12">(H45-G45)/G45</f>
        <v>-0.14269829387241159</v>
      </c>
      <c r="J45" s="92">
        <f t="shared" si="6"/>
        <v>1917959</v>
      </c>
      <c r="K45" s="92">
        <f t="shared" si="6"/>
        <v>1924491</v>
      </c>
      <c r="L45" s="92">
        <f t="shared" ref="L45" si="13">D45+H45</f>
        <v>1683252</v>
      </c>
      <c r="M45" s="93">
        <f t="shared" ref="M45" si="14">(L45-K45)/K45</f>
        <v>-0.12535210608935038</v>
      </c>
    </row>
    <row r="46" spans="1:14">
      <c r="A46" s="92" t="str">
        <f t="shared" si="8"/>
        <v>Mai</v>
      </c>
      <c r="B46" s="92">
        <f t="shared" si="9"/>
        <v>30286526</v>
      </c>
      <c r="C46" s="92">
        <f t="shared" si="9"/>
        <v>31437313</v>
      </c>
      <c r="D46" s="92">
        <f t="shared" si="9"/>
        <v>27969249</v>
      </c>
      <c r="E46" s="93">
        <f t="shared" si="10"/>
        <v>-0.1103168072920227</v>
      </c>
      <c r="F46" s="92">
        <f t="shared" si="11"/>
        <v>6292475</v>
      </c>
      <c r="G46" s="92">
        <f t="shared" si="11"/>
        <v>6504013.9999999963</v>
      </c>
      <c r="H46" s="92">
        <f t="shared" si="11"/>
        <v>5516761</v>
      </c>
      <c r="I46" s="93">
        <f t="shared" ref="I46" si="15">(H46-G46)/G46</f>
        <v>-0.15179133993253963</v>
      </c>
      <c r="J46" s="92">
        <f t="shared" si="6"/>
        <v>36579001</v>
      </c>
      <c r="K46" s="92">
        <f t="shared" si="6"/>
        <v>37941327</v>
      </c>
      <c r="L46" s="92">
        <f t="shared" ref="L46" si="16">D46+H46</f>
        <v>33486010</v>
      </c>
      <c r="M46" s="93">
        <f>(L46-K46)/K46</f>
        <v>-0.11742649380713542</v>
      </c>
    </row>
    <row r="47" spans="1:14">
      <c r="A47" s="92" t="str">
        <f t="shared" si="8"/>
        <v>Juni</v>
      </c>
      <c r="B47" s="92">
        <f t="shared" si="9"/>
        <v>931892</v>
      </c>
      <c r="C47" s="92">
        <f t="shared" si="9"/>
        <v>877304</v>
      </c>
      <c r="D47" s="92">
        <f t="shared" si="9"/>
        <v>1861888</v>
      </c>
      <c r="E47" s="93">
        <f t="shared" si="10"/>
        <v>1.1222837237719194</v>
      </c>
      <c r="F47" s="92">
        <f t="shared" si="11"/>
        <v>194284</v>
      </c>
      <c r="G47" s="92">
        <f t="shared" si="11"/>
        <v>182245.00000000373</v>
      </c>
      <c r="H47" s="92">
        <f t="shared" si="11"/>
        <v>380572</v>
      </c>
      <c r="I47" s="93">
        <f t="shared" ref="I47" si="17">(H47-G47)/G47</f>
        <v>1.0882438475677918</v>
      </c>
      <c r="J47" s="92">
        <f t="shared" si="6"/>
        <v>1126176</v>
      </c>
      <c r="K47" s="92">
        <f t="shared" si="6"/>
        <v>1059549.0000000037</v>
      </c>
      <c r="L47" s="92">
        <f t="shared" ref="L47" si="18">D47+H47</f>
        <v>2242460</v>
      </c>
      <c r="M47" s="93">
        <f>(L47-K47)/K47</f>
        <v>1.1164287824347832</v>
      </c>
    </row>
    <row r="48" spans="1:14">
      <c r="A48" s="92" t="str">
        <f t="shared" si="8"/>
        <v>Juli</v>
      </c>
      <c r="B48" s="92">
        <f t="shared" si="9"/>
        <v>18199388</v>
      </c>
      <c r="C48" s="92">
        <f t="shared" si="9"/>
        <v>18737120</v>
      </c>
      <c r="D48" s="92">
        <f t="shared" si="9"/>
        <v>21053767</v>
      </c>
      <c r="E48" s="93">
        <f t="shared" si="10"/>
        <v>0.12363943871843698</v>
      </c>
      <c r="F48" s="92">
        <f t="shared" si="11"/>
        <v>3791770</v>
      </c>
      <c r="G48" s="92">
        <f t="shared" si="11"/>
        <v>3888281</v>
      </c>
      <c r="H48" s="92">
        <f t="shared" si="11"/>
        <v>4258175</v>
      </c>
      <c r="I48" s="93">
        <f t="shared" ref="I48" si="19">(H48-G48)/G48</f>
        <v>9.5130470251507032E-2</v>
      </c>
      <c r="J48" s="92">
        <f t="shared" si="6"/>
        <v>21991158</v>
      </c>
      <c r="K48" s="92">
        <f t="shared" si="6"/>
        <v>22625401</v>
      </c>
      <c r="L48" s="92">
        <f t="shared" ref="L48" si="20">D48+H48</f>
        <v>25311942</v>
      </c>
      <c r="M48" s="93">
        <f>(L48-K48)/K48</f>
        <v>0.11874003912682034</v>
      </c>
    </row>
    <row r="49" spans="1:13">
      <c r="A49" s="92" t="str">
        <f t="shared" si="8"/>
        <v>August</v>
      </c>
      <c r="B49" s="92">
        <f t="shared" si="9"/>
        <v>2015775</v>
      </c>
      <c r="C49" s="92">
        <f t="shared" si="9"/>
        <v>1829567</v>
      </c>
      <c r="D49" s="92">
        <f t="shared" si="9"/>
        <v>1995472</v>
      </c>
      <c r="E49" s="93">
        <f t="shared" ref="E49" si="21">(D49-C49)/C49</f>
        <v>9.0679925905965728E-2</v>
      </c>
      <c r="F49" s="92">
        <f t="shared" si="11"/>
        <v>419167</v>
      </c>
      <c r="G49" s="92">
        <f t="shared" si="11"/>
        <v>378424</v>
      </c>
      <c r="H49" s="92">
        <f t="shared" si="11"/>
        <v>408729</v>
      </c>
      <c r="I49" s="93">
        <f t="shared" ref="I49" si="22">(H49-G49)/G49</f>
        <v>8.0082130097456822E-2</v>
      </c>
      <c r="J49" s="92">
        <f t="shared" si="6"/>
        <v>2434942</v>
      </c>
      <c r="K49" s="92">
        <f t="shared" si="6"/>
        <v>2207991</v>
      </c>
      <c r="L49" s="92">
        <f t="shared" ref="L49" si="23">D49+H49</f>
        <v>2404201</v>
      </c>
      <c r="M49" s="93">
        <f>(L49-K49)/K49</f>
        <v>8.8863586853388438E-2</v>
      </c>
    </row>
    <row r="50" spans="1:13">
      <c r="A50" s="92" t="str">
        <f t="shared" si="8"/>
        <v>September</v>
      </c>
      <c r="B50" s="92">
        <f t="shared" si="9"/>
        <v>28489775</v>
      </c>
      <c r="C50" s="92">
        <f t="shared" si="9"/>
        <v>29736529</v>
      </c>
      <c r="D50" s="92">
        <f t="shared" si="9"/>
        <v>29029099</v>
      </c>
      <c r="E50" s="93">
        <f t="shared" ref="E50" si="24">(D50-C50)/C50</f>
        <v>-2.378993190496443E-2</v>
      </c>
      <c r="F50" s="92">
        <f t="shared" si="11"/>
        <v>5924022</v>
      </c>
      <c r="G50" s="92">
        <f t="shared" si="11"/>
        <v>6160204</v>
      </c>
      <c r="H50" s="92">
        <f t="shared" si="11"/>
        <v>5876030</v>
      </c>
      <c r="I50" s="93">
        <f t="shared" ref="I50" si="25">(H50-G50)/G50</f>
        <v>-4.6130615154952662E-2</v>
      </c>
      <c r="J50" s="92">
        <f t="shared" si="6"/>
        <v>34413797</v>
      </c>
      <c r="K50" s="92">
        <f t="shared" si="6"/>
        <v>35896733</v>
      </c>
      <c r="L50" s="92">
        <f t="shared" ref="L50" si="26">D50+H50</f>
        <v>34905129</v>
      </c>
      <c r="M50" s="93">
        <f>(L50-K50)/K50</f>
        <v>-2.762379517935518E-2</v>
      </c>
    </row>
    <row r="51" spans="1:13">
      <c r="A51" s="92" t="str">
        <f t="shared" si="8"/>
        <v>Oktober</v>
      </c>
      <c r="B51" s="92">
        <f t="shared" si="9"/>
        <v>2113623</v>
      </c>
      <c r="C51" s="92">
        <f t="shared" si="9"/>
        <v>1664331</v>
      </c>
      <c r="D51" s="92"/>
      <c r="E51" s="93"/>
      <c r="F51" s="92">
        <f t="shared" si="11"/>
        <v>440732</v>
      </c>
      <c r="G51" s="92">
        <f t="shared" si="11"/>
        <v>354871</v>
      </c>
      <c r="H51" s="92"/>
      <c r="I51" s="93"/>
      <c r="J51" s="92">
        <f t="shared" si="6"/>
        <v>2554355</v>
      </c>
      <c r="K51" s="92">
        <f t="shared" si="6"/>
        <v>2019202</v>
      </c>
      <c r="L51" s="92"/>
      <c r="M51" s="93"/>
    </row>
    <row r="52" spans="1:13">
      <c r="A52" s="92" t="str">
        <f t="shared" si="8"/>
        <v>November</v>
      </c>
      <c r="B52" s="92">
        <f t="shared" si="9"/>
        <v>31068019</v>
      </c>
      <c r="C52" s="92">
        <f t="shared" si="9"/>
        <v>34148670</v>
      </c>
      <c r="D52" s="92"/>
      <c r="E52" s="93"/>
      <c r="F52" s="92">
        <f t="shared" si="11"/>
        <v>6122038</v>
      </c>
      <c r="G52" s="92">
        <f t="shared" si="11"/>
        <v>6978534</v>
      </c>
      <c r="H52" s="92"/>
      <c r="I52" s="93"/>
      <c r="J52" s="92">
        <f t="shared" si="6"/>
        <v>37190057</v>
      </c>
      <c r="K52" s="92">
        <f t="shared" si="6"/>
        <v>41127204</v>
      </c>
      <c r="L52" s="92"/>
      <c r="M52" s="93"/>
    </row>
    <row r="53" spans="1:13">
      <c r="A53" s="92" t="str">
        <f t="shared" si="8"/>
        <v>Desember</v>
      </c>
      <c r="B53" s="92">
        <f t="shared" si="9"/>
        <v>1204479</v>
      </c>
      <c r="C53" s="92">
        <f t="shared" si="9"/>
        <v>1348310</v>
      </c>
      <c r="D53" s="92"/>
      <c r="E53" s="93"/>
      <c r="F53" s="92">
        <f t="shared" si="11"/>
        <v>245827</v>
      </c>
      <c r="G53" s="92">
        <f t="shared" si="11"/>
        <v>274804</v>
      </c>
      <c r="H53" s="92"/>
      <c r="I53" s="93"/>
      <c r="J53" s="92">
        <f t="shared" si="6"/>
        <v>1450306</v>
      </c>
      <c r="K53" s="92">
        <f t="shared" si="6"/>
        <v>1623114</v>
      </c>
      <c r="L53" s="92"/>
      <c r="M53" s="93"/>
    </row>
    <row r="54" spans="1:13">
      <c r="A54" s="94" t="s">
        <v>430</v>
      </c>
      <c r="B54" s="94">
        <f>SUM(B42:B53)</f>
        <v>162536856</v>
      </c>
      <c r="C54" s="94">
        <f>SUM(C42:C53)</f>
        <v>170121597</v>
      </c>
      <c r="D54" s="94"/>
      <c r="E54" s="95"/>
      <c r="F54" s="94">
        <f>SUM(F42:F53)</f>
        <v>33450177</v>
      </c>
      <c r="G54" s="94">
        <f>SUM(G42:G53)</f>
        <v>35141606</v>
      </c>
      <c r="H54" s="94"/>
      <c r="I54" s="95"/>
      <c r="J54" s="94">
        <f t="shared" si="6"/>
        <v>195987033</v>
      </c>
      <c r="K54" s="94">
        <f t="shared" si="6"/>
        <v>205263203</v>
      </c>
      <c r="L54" s="94"/>
      <c r="M54" s="95"/>
    </row>
    <row r="55" spans="1:13">
      <c r="A55" s="35"/>
      <c r="B55" s="35"/>
      <c r="D55" s="35"/>
      <c r="E55" s="83"/>
      <c r="H55" s="35"/>
      <c r="I55" s="83"/>
      <c r="L55" s="35"/>
      <c r="M55" s="83"/>
    </row>
    <row r="56" spans="1:13">
      <c r="A56" s="35"/>
      <c r="D56" s="35"/>
      <c r="H56" s="35"/>
      <c r="L56" s="35"/>
    </row>
    <row r="57" spans="1:13">
      <c r="A57" s="35"/>
      <c r="E57" s="96"/>
      <c r="F57" s="96"/>
      <c r="G57" s="96"/>
      <c r="H57" s="96"/>
      <c r="I57" s="96"/>
      <c r="J57" s="96"/>
      <c r="K57" s="96"/>
      <c r="L57" s="97"/>
    </row>
    <row r="58" spans="1:13">
      <c r="A58" s="35"/>
      <c r="E58" s="36"/>
      <c r="H58" s="35"/>
      <c r="I58" s="36"/>
      <c r="L58" s="36"/>
    </row>
    <row r="59" spans="1:13">
      <c r="A59" s="35"/>
      <c r="E59" s="36"/>
      <c r="I59" s="36"/>
      <c r="L59" s="36"/>
    </row>
    <row r="60" spans="1:13">
      <c r="A60" s="35"/>
      <c r="E60" s="36"/>
      <c r="I60" s="36"/>
      <c r="L60" s="36"/>
    </row>
    <row r="61" spans="1:13">
      <c r="A61" s="35"/>
      <c r="E61" s="36"/>
      <c r="I61" s="36"/>
      <c r="L61" s="36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E43 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2020-10-19T10:20:03Z</dcterms:modified>
</cp:coreProperties>
</file>