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0\Nett2020\"/>
    </mc:Choice>
  </mc:AlternateContent>
  <xr:revisionPtr revIDLastSave="0" documentId="13_ncr:1_{CBFC208A-8002-4C5F-8AD4-2C66C71AF93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7" i="4" l="1"/>
  <c r="M54" i="4" l="1"/>
  <c r="L54" i="4"/>
  <c r="H54" i="4"/>
  <c r="I54" i="4" s="1"/>
  <c r="E54" i="4"/>
  <c r="D54" i="4"/>
  <c r="D53" i="4"/>
  <c r="E53" i="4"/>
  <c r="F53" i="4"/>
  <c r="G53" i="4"/>
  <c r="I53" i="4" s="1"/>
  <c r="H53" i="4"/>
  <c r="J53" i="4"/>
  <c r="L53" i="4"/>
  <c r="L34" i="4"/>
  <c r="H34" i="4"/>
  <c r="D34" i="4"/>
  <c r="Q19" i="3"/>
  <c r="K53" i="4" l="1"/>
  <c r="M53" i="4" s="1"/>
  <c r="H52" i="4"/>
  <c r="I52" i="4"/>
  <c r="D52" i="4"/>
  <c r="L52" i="4" s="1"/>
  <c r="M52" i="4" s="1"/>
  <c r="D37" i="4"/>
  <c r="H33" i="4"/>
  <c r="D33" i="4"/>
  <c r="L51" i="4"/>
  <c r="M51" i="4"/>
  <c r="H51" i="4"/>
  <c r="I51" i="4"/>
  <c r="D51" i="4"/>
  <c r="E51" i="4"/>
  <c r="L32" i="4"/>
  <c r="H32" i="4"/>
  <c r="D32" i="4"/>
  <c r="L37" i="4"/>
  <c r="H37" i="4"/>
  <c r="E17" i="4"/>
  <c r="L50" i="4"/>
  <c r="M50" i="4"/>
  <c r="H50" i="4"/>
  <c r="I50" i="4"/>
  <c r="D50" i="4"/>
  <c r="E50" i="4"/>
  <c r="L31" i="4"/>
  <c r="H31" i="4"/>
  <c r="D31" i="4"/>
  <c r="L49" i="4"/>
  <c r="H49" i="4"/>
  <c r="I49" i="4"/>
  <c r="D49" i="4"/>
  <c r="E49" i="4"/>
  <c r="L30" i="4"/>
  <c r="H30" i="4"/>
  <c r="D30" i="4"/>
  <c r="E42" i="4"/>
  <c r="E44" i="4"/>
  <c r="H48" i="4"/>
  <c r="D48" i="4"/>
  <c r="E48" i="4" s="1"/>
  <c r="L29" i="4"/>
  <c r="H29" i="4"/>
  <c r="D29" i="4"/>
  <c r="D47" i="4"/>
  <c r="E47" i="4" s="1"/>
  <c r="H47" i="4"/>
  <c r="G47" i="4"/>
  <c r="D46" i="4"/>
  <c r="E46" i="4" s="1"/>
  <c r="H46" i="4"/>
  <c r="L46" i="4"/>
  <c r="G46" i="4"/>
  <c r="I47" i="4"/>
  <c r="L8" i="4"/>
  <c r="K8" i="4"/>
  <c r="L28" i="4" s="1"/>
  <c r="H28" i="4"/>
  <c r="D28" i="4"/>
  <c r="D363" i="1"/>
  <c r="E363" i="1" s="1"/>
  <c r="C46" i="4"/>
  <c r="L7" i="4"/>
  <c r="K7" i="4"/>
  <c r="L27" i="4"/>
  <c r="H27" i="4"/>
  <c r="D27" i="4"/>
  <c r="Q363" i="1"/>
  <c r="L16" i="4"/>
  <c r="K14" i="4"/>
  <c r="L36" i="4"/>
  <c r="H36" i="4"/>
  <c r="D36" i="4"/>
  <c r="H45" i="4"/>
  <c r="D45" i="4"/>
  <c r="E45" i="4" s="1"/>
  <c r="C45" i="4"/>
  <c r="G45" i="4"/>
  <c r="K45" i="4"/>
  <c r="L6" i="4"/>
  <c r="L26" i="4" s="1"/>
  <c r="K6" i="4"/>
  <c r="H26" i="4"/>
  <c r="D26" i="4"/>
  <c r="D44" i="4"/>
  <c r="H44" i="4"/>
  <c r="L44" i="4" s="1"/>
  <c r="L5" i="4"/>
  <c r="K5" i="4"/>
  <c r="K25" i="4" s="1"/>
  <c r="H25" i="4"/>
  <c r="D25" i="4"/>
  <c r="C44" i="4"/>
  <c r="G44" i="4"/>
  <c r="K44" i="4" s="1"/>
  <c r="L4" i="4"/>
  <c r="K4" i="4"/>
  <c r="L24" i="4"/>
  <c r="H24" i="4"/>
  <c r="D24" i="4"/>
  <c r="D43" i="4"/>
  <c r="H43" i="4"/>
  <c r="L43" i="4"/>
  <c r="C43" i="4"/>
  <c r="G43" i="4"/>
  <c r="K43" i="4"/>
  <c r="M43" i="4"/>
  <c r="I43" i="4"/>
  <c r="E43" i="4"/>
  <c r="T363" i="1"/>
  <c r="C53" i="4"/>
  <c r="B53" i="4"/>
  <c r="A53" i="4"/>
  <c r="G52" i="4"/>
  <c r="F52" i="4"/>
  <c r="C52" i="4"/>
  <c r="B52" i="4"/>
  <c r="J52" i="4"/>
  <c r="A52" i="4"/>
  <c r="G51" i="4"/>
  <c r="F51" i="4"/>
  <c r="C51" i="4"/>
  <c r="B51" i="4"/>
  <c r="A51" i="4"/>
  <c r="G50" i="4"/>
  <c r="F50" i="4"/>
  <c r="C50" i="4"/>
  <c r="B50" i="4"/>
  <c r="A50" i="4"/>
  <c r="G49" i="4"/>
  <c r="K49" i="4" s="1"/>
  <c r="M49" i="4" s="1"/>
  <c r="F49" i="4"/>
  <c r="J49" i="4" s="1"/>
  <c r="C49" i="4"/>
  <c r="B49" i="4"/>
  <c r="A49" i="4"/>
  <c r="G48" i="4"/>
  <c r="I48" i="4" s="1"/>
  <c r="F48" i="4"/>
  <c r="C48" i="4"/>
  <c r="B48" i="4"/>
  <c r="J48" i="4" s="1"/>
  <c r="A48" i="4"/>
  <c r="F47" i="4"/>
  <c r="C47" i="4"/>
  <c r="K47" i="4" s="1"/>
  <c r="B47" i="4"/>
  <c r="A47" i="4"/>
  <c r="F46" i="4"/>
  <c r="B46" i="4"/>
  <c r="J46" i="4" s="1"/>
  <c r="A46" i="4"/>
  <c r="F45" i="4"/>
  <c r="B45" i="4"/>
  <c r="A45" i="4"/>
  <c r="F44" i="4"/>
  <c r="B44" i="4"/>
  <c r="A44" i="4"/>
  <c r="F43" i="4"/>
  <c r="B43" i="4"/>
  <c r="J43" i="4"/>
  <c r="A43" i="4"/>
  <c r="H42" i="4"/>
  <c r="G42" i="4"/>
  <c r="F42" i="4"/>
  <c r="D42" i="4"/>
  <c r="C42" i="4"/>
  <c r="B42" i="4"/>
  <c r="A42" i="4"/>
  <c r="I41" i="4"/>
  <c r="M41" i="4"/>
  <c r="D41" i="4"/>
  <c r="H35" i="4"/>
  <c r="D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H23" i="4"/>
  <c r="G23" i="4"/>
  <c r="D23" i="4"/>
  <c r="C23" i="4"/>
  <c r="C22" i="4"/>
  <c r="C41" i="4"/>
  <c r="B22" i="4"/>
  <c r="B41" i="4"/>
  <c r="L17" i="4"/>
  <c r="I17" i="4"/>
  <c r="I16" i="4"/>
  <c r="E16" i="4"/>
  <c r="L15" i="4"/>
  <c r="I15" i="4"/>
  <c r="E15" i="4"/>
  <c r="L14" i="4"/>
  <c r="J14" i="4"/>
  <c r="I14" i="4"/>
  <c r="E14" i="4"/>
  <c r="L13" i="4"/>
  <c r="L33" i="4" s="1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K29" i="4"/>
  <c r="J8" i="4"/>
  <c r="J7" i="4"/>
  <c r="J6" i="4"/>
  <c r="J5" i="4"/>
  <c r="J4" i="4"/>
  <c r="L3" i="4"/>
  <c r="K3" i="4"/>
  <c r="J3" i="4"/>
  <c r="H2" i="4"/>
  <c r="L2" i="4"/>
  <c r="L22" i="4"/>
  <c r="L41" i="4"/>
  <c r="G2" i="4"/>
  <c r="K2" i="4"/>
  <c r="K22" i="4"/>
  <c r="K41" i="4"/>
  <c r="F2" i="4"/>
  <c r="F22" i="4"/>
  <c r="F41" i="4"/>
  <c r="K52" i="4"/>
  <c r="K51" i="4"/>
  <c r="K23" i="4"/>
  <c r="K48" i="4"/>
  <c r="K50" i="4"/>
  <c r="K31" i="4"/>
  <c r="J51" i="4"/>
  <c r="J50" i="4"/>
  <c r="J47" i="4"/>
  <c r="K26" i="4"/>
  <c r="J44" i="4"/>
  <c r="B54" i="4"/>
  <c r="K33" i="4"/>
  <c r="K27" i="4"/>
  <c r="K34" i="4"/>
  <c r="J2" i="4"/>
  <c r="J22" i="4"/>
  <c r="J41" i="4"/>
  <c r="K30" i="4"/>
  <c r="K24" i="4"/>
  <c r="K32" i="4"/>
  <c r="C54" i="4"/>
  <c r="K28" i="4"/>
  <c r="K42" i="4"/>
  <c r="L35" i="4"/>
  <c r="L23" i="4"/>
  <c r="G22" i="4"/>
  <c r="G41" i="4"/>
  <c r="H22" i="4"/>
  <c r="H41" i="4"/>
  <c r="I42" i="4"/>
  <c r="J42" i="4"/>
  <c r="L42" i="4"/>
  <c r="M42" i="4"/>
  <c r="M2" i="1"/>
  <c r="N2" i="1"/>
  <c r="L19" i="3"/>
  <c r="C19" i="3"/>
  <c r="D19" i="3" s="1"/>
  <c r="N17" i="3"/>
  <c r="D17" i="3"/>
  <c r="O17" i="3" s="1"/>
  <c r="N16" i="3"/>
  <c r="D16" i="3"/>
  <c r="O16" i="3" s="1"/>
  <c r="N15" i="3"/>
  <c r="D15" i="3"/>
  <c r="O15" i="3" s="1"/>
  <c r="N14" i="3"/>
  <c r="D14" i="3"/>
  <c r="O14" i="3" s="1"/>
  <c r="N13" i="3"/>
  <c r="D13" i="3"/>
  <c r="O13" i="3" s="1"/>
  <c r="N12" i="3"/>
  <c r="D12" i="3"/>
  <c r="O12" i="3"/>
  <c r="N11" i="3"/>
  <c r="D11" i="3"/>
  <c r="O11" i="3" s="1"/>
  <c r="N10" i="3"/>
  <c r="D10" i="3"/>
  <c r="O10" i="3" s="1"/>
  <c r="N9" i="3"/>
  <c r="D9" i="3"/>
  <c r="O9" i="3" s="1"/>
  <c r="N8" i="3"/>
  <c r="D8" i="3"/>
  <c r="O8" i="3" s="1"/>
  <c r="N7" i="3"/>
  <c r="D7" i="3"/>
  <c r="Q2" i="3"/>
  <c r="N2" i="3"/>
  <c r="H2" i="3"/>
  <c r="F2" i="3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E362" i="1"/>
  <c r="I362" i="1" s="1"/>
  <c r="E361" i="1"/>
  <c r="E360" i="1"/>
  <c r="S360" i="1" s="1"/>
  <c r="E359" i="1"/>
  <c r="S359" i="1" s="1"/>
  <c r="E358" i="1"/>
  <c r="S358" i="1" s="1"/>
  <c r="E357" i="1"/>
  <c r="S357" i="1" s="1"/>
  <c r="E356" i="1"/>
  <c r="E355" i="1"/>
  <c r="S355" i="1" s="1"/>
  <c r="E354" i="1"/>
  <c r="S354" i="1" s="1"/>
  <c r="E353" i="1"/>
  <c r="E352" i="1"/>
  <c r="E351" i="1"/>
  <c r="S351" i="1" s="1"/>
  <c r="E350" i="1"/>
  <c r="S350" i="1" s="1"/>
  <c r="E349" i="1"/>
  <c r="S349" i="1" s="1"/>
  <c r="E348" i="1"/>
  <c r="S348" i="1"/>
  <c r="E331" i="1"/>
  <c r="S331" i="1" s="1"/>
  <c r="E330" i="1"/>
  <c r="E329" i="1"/>
  <c r="S329" i="1"/>
  <c r="E328" i="1"/>
  <c r="S328" i="1" s="1"/>
  <c r="E327" i="1"/>
  <c r="S327" i="1" s="1"/>
  <c r="E326" i="1"/>
  <c r="E325" i="1"/>
  <c r="S325" i="1" s="1"/>
  <c r="E324" i="1"/>
  <c r="S324" i="1" s="1"/>
  <c r="E323" i="1"/>
  <c r="E322" i="1"/>
  <c r="E321" i="1"/>
  <c r="S321" i="1" s="1"/>
  <c r="E320" i="1"/>
  <c r="S320" i="1" s="1"/>
  <c r="E319" i="1"/>
  <c r="E318" i="1"/>
  <c r="S318" i="1" s="1"/>
  <c r="E317" i="1"/>
  <c r="S317" i="1" s="1"/>
  <c r="E316" i="1"/>
  <c r="S316" i="1" s="1"/>
  <c r="E315" i="1"/>
  <c r="S315" i="1" s="1"/>
  <c r="E314" i="1"/>
  <c r="S314" i="1" s="1"/>
  <c r="E313" i="1"/>
  <c r="S313" i="1" s="1"/>
  <c r="E312" i="1"/>
  <c r="E311" i="1"/>
  <c r="S311" i="1" s="1"/>
  <c r="E310" i="1"/>
  <c r="S310" i="1" s="1"/>
  <c r="E309" i="1"/>
  <c r="S309" i="1" s="1"/>
  <c r="E308" i="1"/>
  <c r="F308" i="1" s="1"/>
  <c r="E307" i="1"/>
  <c r="E306" i="1"/>
  <c r="S306" i="1" s="1"/>
  <c r="E305" i="1"/>
  <c r="S305" i="1" s="1"/>
  <c r="E304" i="1"/>
  <c r="S304" i="1" s="1"/>
  <c r="E303" i="1"/>
  <c r="S303" i="1" s="1"/>
  <c r="E302" i="1"/>
  <c r="S302" i="1" s="1"/>
  <c r="E301" i="1"/>
  <c r="E300" i="1"/>
  <c r="E299" i="1"/>
  <c r="S299" i="1" s="1"/>
  <c r="E298" i="1"/>
  <c r="E297" i="1"/>
  <c r="S297" i="1" s="1"/>
  <c r="E296" i="1"/>
  <c r="S296" i="1" s="1"/>
  <c r="E295" i="1"/>
  <c r="S295" i="1" s="1"/>
  <c r="E294" i="1"/>
  <c r="S294" i="1" s="1"/>
  <c r="E293" i="1"/>
  <c r="S293" i="1" s="1"/>
  <c r="E292" i="1"/>
  <c r="S292" i="1" s="1"/>
  <c r="E291" i="1"/>
  <c r="S291" i="1" s="1"/>
  <c r="E290" i="1"/>
  <c r="S290" i="1" s="1"/>
  <c r="E289" i="1"/>
  <c r="S289" i="1" s="1"/>
  <c r="E288" i="1"/>
  <c r="E287" i="1"/>
  <c r="S287" i="1" s="1"/>
  <c r="E286" i="1"/>
  <c r="S286" i="1" s="1"/>
  <c r="E285" i="1"/>
  <c r="E284" i="1"/>
  <c r="S284" i="1" s="1"/>
  <c r="E283" i="1"/>
  <c r="S283" i="1" s="1"/>
  <c r="E282" i="1"/>
  <c r="E281" i="1"/>
  <c r="S281" i="1" s="1"/>
  <c r="E280" i="1"/>
  <c r="S280" i="1" s="1"/>
  <c r="E279" i="1"/>
  <c r="S279" i="1" s="1"/>
  <c r="E278" i="1"/>
  <c r="E277" i="1"/>
  <c r="S277" i="1" s="1"/>
  <c r="E276" i="1"/>
  <c r="S276" i="1" s="1"/>
  <c r="E275" i="1"/>
  <c r="S275" i="1" s="1"/>
  <c r="E274" i="1"/>
  <c r="E273" i="1"/>
  <c r="S273" i="1" s="1"/>
  <c r="E272" i="1"/>
  <c r="S272" i="1" s="1"/>
  <c r="E271" i="1"/>
  <c r="S271" i="1" s="1"/>
  <c r="E270" i="1"/>
  <c r="E269" i="1"/>
  <c r="S269" i="1" s="1"/>
  <c r="E268" i="1"/>
  <c r="S268" i="1" s="1"/>
  <c r="E267" i="1"/>
  <c r="S267" i="1" s="1"/>
  <c r="E266" i="1"/>
  <c r="S266" i="1" s="1"/>
  <c r="E265" i="1"/>
  <c r="S265" i="1" s="1"/>
  <c r="E264" i="1"/>
  <c r="S264" i="1" s="1"/>
  <c r="E263" i="1"/>
  <c r="S263" i="1" s="1"/>
  <c r="E262" i="1"/>
  <c r="S262" i="1" s="1"/>
  <c r="E261" i="1"/>
  <c r="S261" i="1" s="1"/>
  <c r="E260" i="1"/>
  <c r="S260" i="1" s="1"/>
  <c r="E259" i="1"/>
  <c r="S259" i="1"/>
  <c r="E258" i="1"/>
  <c r="S258" i="1" s="1"/>
  <c r="E257" i="1"/>
  <c r="E256" i="1"/>
  <c r="S256" i="1"/>
  <c r="E255" i="1"/>
  <c r="S255" i="1" s="1"/>
  <c r="E254" i="1"/>
  <c r="E253" i="1"/>
  <c r="S253" i="1"/>
  <c r="E252" i="1"/>
  <c r="S252" i="1" s="1"/>
  <c r="E251" i="1"/>
  <c r="S251" i="1" s="1"/>
  <c r="E250" i="1"/>
  <c r="S250" i="1" s="1"/>
  <c r="E249" i="1"/>
  <c r="S249" i="1" s="1"/>
  <c r="E248" i="1"/>
  <c r="E247" i="1"/>
  <c r="E246" i="1"/>
  <c r="S246" i="1" s="1"/>
  <c r="E245" i="1"/>
  <c r="S245" i="1" s="1"/>
  <c r="E244" i="1"/>
  <c r="E243" i="1"/>
  <c r="S243" i="1" s="1"/>
  <c r="E242" i="1"/>
  <c r="S242" i="1" s="1"/>
  <c r="E241" i="1"/>
  <c r="S241" i="1" s="1"/>
  <c r="E240" i="1"/>
  <c r="S240" i="1" s="1"/>
  <c r="E239" i="1"/>
  <c r="S239" i="1" s="1"/>
  <c r="E238" i="1"/>
  <c r="S238" i="1" s="1"/>
  <c r="E237" i="1"/>
  <c r="E236" i="1"/>
  <c r="S236" i="1" s="1"/>
  <c r="E235" i="1"/>
  <c r="S235" i="1" s="1"/>
  <c r="E234" i="1"/>
  <c r="E233" i="1"/>
  <c r="S233" i="1" s="1"/>
  <c r="E232" i="1"/>
  <c r="S232" i="1" s="1"/>
  <c r="E231" i="1"/>
  <c r="S231" i="1" s="1"/>
  <c r="E230" i="1"/>
  <c r="S230" i="1" s="1"/>
  <c r="E229" i="1"/>
  <c r="S229" i="1" s="1"/>
  <c r="E228" i="1"/>
  <c r="S228" i="1" s="1"/>
  <c r="E227" i="1"/>
  <c r="S227" i="1" s="1"/>
  <c r="E226" i="1"/>
  <c r="S226" i="1" s="1"/>
  <c r="E225" i="1"/>
  <c r="S225" i="1" s="1"/>
  <c r="E224" i="1"/>
  <c r="E223" i="1"/>
  <c r="E222" i="1"/>
  <c r="S222" i="1" s="1"/>
  <c r="E221" i="1"/>
  <c r="S221" i="1" s="1"/>
  <c r="E220" i="1"/>
  <c r="S220" i="1" s="1"/>
  <c r="E219" i="1"/>
  <c r="S219" i="1" s="1"/>
  <c r="E218" i="1"/>
  <c r="S218" i="1" s="1"/>
  <c r="E217" i="1"/>
  <c r="S217" i="1" s="1"/>
  <c r="E216" i="1"/>
  <c r="S216" i="1" s="1"/>
  <c r="E215" i="1"/>
  <c r="S215" i="1" s="1"/>
  <c r="E214" i="1"/>
  <c r="E213" i="1"/>
  <c r="S213" i="1" s="1"/>
  <c r="E212" i="1"/>
  <c r="S212" i="1" s="1"/>
  <c r="E211" i="1"/>
  <c r="S211" i="1" s="1"/>
  <c r="E210" i="1"/>
  <c r="S210" i="1" s="1"/>
  <c r="E209" i="1"/>
  <c r="S209" i="1" s="1"/>
  <c r="E208" i="1"/>
  <c r="E207" i="1"/>
  <c r="E206" i="1"/>
  <c r="S206" i="1" s="1"/>
  <c r="E205" i="1"/>
  <c r="S205" i="1" s="1"/>
  <c r="E204" i="1"/>
  <c r="S204" i="1" s="1"/>
  <c r="E203" i="1"/>
  <c r="S203" i="1" s="1"/>
  <c r="E202" i="1"/>
  <c r="S202" i="1" s="1"/>
  <c r="E201" i="1"/>
  <c r="S201" i="1" s="1"/>
  <c r="E200" i="1"/>
  <c r="S200" i="1" s="1"/>
  <c r="E199" i="1"/>
  <c r="S199" i="1" s="1"/>
  <c r="E198" i="1"/>
  <c r="E197" i="1"/>
  <c r="S197" i="1" s="1"/>
  <c r="E196" i="1"/>
  <c r="S196" i="1" s="1"/>
  <c r="E195" i="1"/>
  <c r="S195" i="1" s="1"/>
  <c r="E194" i="1"/>
  <c r="S194" i="1" s="1"/>
  <c r="E193" i="1"/>
  <c r="S193" i="1" s="1"/>
  <c r="E192" i="1"/>
  <c r="S192" i="1" s="1"/>
  <c r="E191" i="1"/>
  <c r="S191" i="1" s="1"/>
  <c r="E190" i="1"/>
  <c r="S190" i="1" s="1"/>
  <c r="E189" i="1"/>
  <c r="S189" i="1" s="1"/>
  <c r="E188" i="1"/>
  <c r="E187" i="1"/>
  <c r="S187" i="1" s="1"/>
  <c r="E186" i="1"/>
  <c r="S186" i="1" s="1"/>
  <c r="E185" i="1"/>
  <c r="S185" i="1" s="1"/>
  <c r="E184" i="1"/>
  <c r="S184" i="1" s="1"/>
  <c r="E183" i="1"/>
  <c r="S183" i="1" s="1"/>
  <c r="E182" i="1"/>
  <c r="S182" i="1" s="1"/>
  <c r="E181" i="1"/>
  <c r="S181" i="1" s="1"/>
  <c r="E180" i="1"/>
  <c r="S180" i="1" s="1"/>
  <c r="E179" i="1"/>
  <c r="S179" i="1" s="1"/>
  <c r="E178" i="1"/>
  <c r="S178" i="1" s="1"/>
  <c r="E177" i="1"/>
  <c r="S177" i="1" s="1"/>
  <c r="E176" i="1"/>
  <c r="S176" i="1"/>
  <c r="E175" i="1"/>
  <c r="S175" i="1" s="1"/>
  <c r="E174" i="1"/>
  <c r="S174" i="1" s="1"/>
  <c r="E173" i="1"/>
  <c r="E172" i="1"/>
  <c r="E171" i="1"/>
  <c r="S171" i="1" s="1"/>
  <c r="E170" i="1"/>
  <c r="S170" i="1" s="1"/>
  <c r="E169" i="1"/>
  <c r="S169" i="1" s="1"/>
  <c r="E168" i="1"/>
  <c r="S168" i="1" s="1"/>
  <c r="E167" i="1"/>
  <c r="S167" i="1" s="1"/>
  <c r="E166" i="1"/>
  <c r="S166" i="1" s="1"/>
  <c r="E165" i="1"/>
  <c r="S165" i="1" s="1"/>
  <c r="E164" i="1"/>
  <c r="S164" i="1" s="1"/>
  <c r="E163" i="1"/>
  <c r="S163" i="1"/>
  <c r="E162" i="1"/>
  <c r="S162" i="1" s="1"/>
  <c r="E161" i="1"/>
  <c r="E160" i="1"/>
  <c r="E159" i="1"/>
  <c r="S159" i="1" s="1"/>
  <c r="E158" i="1"/>
  <c r="S158" i="1" s="1"/>
  <c r="E157" i="1"/>
  <c r="S157" i="1" s="1"/>
  <c r="E156" i="1"/>
  <c r="E155" i="1"/>
  <c r="S155" i="1" s="1"/>
  <c r="E154" i="1"/>
  <c r="S154" i="1" s="1"/>
  <c r="E153" i="1"/>
  <c r="S153" i="1" s="1"/>
  <c r="E152" i="1"/>
  <c r="S152" i="1" s="1"/>
  <c r="E151" i="1"/>
  <c r="E150" i="1"/>
  <c r="E149" i="1"/>
  <c r="S149" i="1" s="1"/>
  <c r="E148" i="1"/>
  <c r="S148" i="1" s="1"/>
  <c r="E147" i="1"/>
  <c r="S147" i="1" s="1"/>
  <c r="E146" i="1"/>
  <c r="S146" i="1" s="1"/>
  <c r="E145" i="1"/>
  <c r="S145" i="1" s="1"/>
  <c r="E144" i="1"/>
  <c r="S144" i="1" s="1"/>
  <c r="E143" i="1"/>
  <c r="E142" i="1"/>
  <c r="S142" i="1" s="1"/>
  <c r="E141" i="1"/>
  <c r="S141" i="1" s="1"/>
  <c r="E140" i="1"/>
  <c r="S140" i="1" s="1"/>
  <c r="E139" i="1"/>
  <c r="S139" i="1" s="1"/>
  <c r="E138" i="1"/>
  <c r="S138" i="1" s="1"/>
  <c r="E137" i="1"/>
  <c r="S137" i="1" s="1"/>
  <c r="E136" i="1"/>
  <c r="S136" i="1" s="1"/>
  <c r="E135" i="1"/>
  <c r="E134" i="1"/>
  <c r="S134" i="1" s="1"/>
  <c r="E133" i="1"/>
  <c r="S133" i="1" s="1"/>
  <c r="E132" i="1"/>
  <c r="S132" i="1" s="1"/>
  <c r="E131" i="1"/>
  <c r="S131" i="1" s="1"/>
  <c r="E130" i="1"/>
  <c r="S130" i="1" s="1"/>
  <c r="E129" i="1"/>
  <c r="S129" i="1" s="1"/>
  <c r="E128" i="1"/>
  <c r="S128" i="1" s="1"/>
  <c r="E127" i="1"/>
  <c r="S127" i="1" s="1"/>
  <c r="E126" i="1"/>
  <c r="S126" i="1" s="1"/>
  <c r="E125" i="1"/>
  <c r="S125" i="1" s="1"/>
  <c r="E124" i="1"/>
  <c r="S124" i="1" s="1"/>
  <c r="E123" i="1"/>
  <c r="S123" i="1" s="1"/>
  <c r="E122" i="1"/>
  <c r="S122" i="1" s="1"/>
  <c r="E121" i="1"/>
  <c r="S121" i="1" s="1"/>
  <c r="E120" i="1"/>
  <c r="S120" i="1" s="1"/>
  <c r="E119" i="1"/>
  <c r="S119" i="1" s="1"/>
  <c r="E118" i="1"/>
  <c r="S118" i="1" s="1"/>
  <c r="E117" i="1"/>
  <c r="S117" i="1" s="1"/>
  <c r="E116" i="1"/>
  <c r="E115" i="1"/>
  <c r="E114" i="1"/>
  <c r="S114" i="1" s="1"/>
  <c r="E113" i="1"/>
  <c r="S113" i="1" s="1"/>
  <c r="E112" i="1"/>
  <c r="S112" i="1" s="1"/>
  <c r="E111" i="1"/>
  <c r="E110" i="1"/>
  <c r="S110" i="1" s="1"/>
  <c r="E109" i="1"/>
  <c r="S109" i="1" s="1"/>
  <c r="E108" i="1"/>
  <c r="E107" i="1"/>
  <c r="S107" i="1" s="1"/>
  <c r="E106" i="1"/>
  <c r="S106" i="1" s="1"/>
  <c r="E105" i="1"/>
  <c r="S105" i="1" s="1"/>
  <c r="E104" i="1"/>
  <c r="S104" i="1" s="1"/>
  <c r="E103" i="1"/>
  <c r="S103" i="1" s="1"/>
  <c r="E102" i="1"/>
  <c r="S102" i="1" s="1"/>
  <c r="E101" i="1"/>
  <c r="S101" i="1" s="1"/>
  <c r="E100" i="1"/>
  <c r="S100" i="1" s="1"/>
  <c r="E99" i="1"/>
  <c r="S99" i="1" s="1"/>
  <c r="E98" i="1"/>
  <c r="S98" i="1" s="1"/>
  <c r="E97" i="1"/>
  <c r="S97" i="1" s="1"/>
  <c r="E96" i="1"/>
  <c r="S96" i="1" s="1"/>
  <c r="E95" i="1"/>
  <c r="S95" i="1" s="1"/>
  <c r="E94" i="1"/>
  <c r="S94" i="1" s="1"/>
  <c r="E93" i="1"/>
  <c r="S93" i="1" s="1"/>
  <c r="E92" i="1"/>
  <c r="S92" i="1" s="1"/>
  <c r="E91" i="1"/>
  <c r="S91" i="1" s="1"/>
  <c r="E90" i="1"/>
  <c r="S90" i="1" s="1"/>
  <c r="E89" i="1"/>
  <c r="E88" i="1"/>
  <c r="S88" i="1" s="1"/>
  <c r="E87" i="1"/>
  <c r="E86" i="1"/>
  <c r="S86" i="1" s="1"/>
  <c r="E85" i="1"/>
  <c r="S85" i="1" s="1"/>
  <c r="E84" i="1"/>
  <c r="S84" i="1" s="1"/>
  <c r="E83" i="1"/>
  <c r="S83" i="1" s="1"/>
  <c r="E82" i="1"/>
  <c r="S82" i="1" s="1"/>
  <c r="E81" i="1"/>
  <c r="S81" i="1" s="1"/>
  <c r="E80" i="1"/>
  <c r="S80" i="1" s="1"/>
  <c r="E79" i="1"/>
  <c r="S79" i="1" s="1"/>
  <c r="E78" i="1"/>
  <c r="S78" i="1" s="1"/>
  <c r="E77" i="1"/>
  <c r="S77" i="1" s="1"/>
  <c r="E76" i="1"/>
  <c r="S76" i="1" s="1"/>
  <c r="E75" i="1"/>
  <c r="S75" i="1" s="1"/>
  <c r="E74" i="1"/>
  <c r="S74" i="1" s="1"/>
  <c r="E73" i="1"/>
  <c r="E72" i="1"/>
  <c r="S72" i="1" s="1"/>
  <c r="E71" i="1"/>
  <c r="S71" i="1" s="1"/>
  <c r="E70" i="1"/>
  <c r="S70" i="1" s="1"/>
  <c r="E69" i="1"/>
  <c r="S69" i="1" s="1"/>
  <c r="E68" i="1"/>
  <c r="S68" i="1" s="1"/>
  <c r="E67" i="1"/>
  <c r="S67" i="1" s="1"/>
  <c r="E66" i="1"/>
  <c r="S66" i="1" s="1"/>
  <c r="E65" i="1"/>
  <c r="S65" i="1" s="1"/>
  <c r="E64" i="1"/>
  <c r="S64" i="1" s="1"/>
  <c r="E63" i="1"/>
  <c r="S63" i="1" s="1"/>
  <c r="E62" i="1"/>
  <c r="E61" i="1"/>
  <c r="S61" i="1" s="1"/>
  <c r="E60" i="1"/>
  <c r="S60" i="1" s="1"/>
  <c r="E59" i="1"/>
  <c r="S59" i="1" s="1"/>
  <c r="E58" i="1"/>
  <c r="S58" i="1" s="1"/>
  <c r="E57" i="1"/>
  <c r="S57" i="1" s="1"/>
  <c r="E56" i="1"/>
  <c r="S56" i="1" s="1"/>
  <c r="E55" i="1"/>
  <c r="E54" i="1"/>
  <c r="S54" i="1" s="1"/>
  <c r="E53" i="1"/>
  <c r="S53" i="1" s="1"/>
  <c r="E52" i="1"/>
  <c r="S52" i="1" s="1"/>
  <c r="E51" i="1"/>
  <c r="S51" i="1" s="1"/>
  <c r="E50" i="1"/>
  <c r="E49" i="1"/>
  <c r="S49" i="1" s="1"/>
  <c r="E48" i="1"/>
  <c r="S48" i="1" s="1"/>
  <c r="E47" i="1"/>
  <c r="S47" i="1" s="1"/>
  <c r="E46" i="1"/>
  <c r="S46" i="1" s="1"/>
  <c r="E45" i="1"/>
  <c r="S45" i="1" s="1"/>
  <c r="E44" i="1"/>
  <c r="E43" i="1"/>
  <c r="S43" i="1" s="1"/>
  <c r="E42" i="1"/>
  <c r="S42" i="1" s="1"/>
  <c r="E41" i="1"/>
  <c r="S41" i="1" s="1"/>
  <c r="E40" i="1"/>
  <c r="S40" i="1" s="1"/>
  <c r="E39" i="1"/>
  <c r="S39" i="1" s="1"/>
  <c r="E38" i="1"/>
  <c r="S38" i="1" s="1"/>
  <c r="E37" i="1"/>
  <c r="S37" i="1" s="1"/>
  <c r="E36" i="1"/>
  <c r="S36" i="1"/>
  <c r="E35" i="1"/>
  <c r="S35" i="1" s="1"/>
  <c r="E34" i="1"/>
  <c r="E33" i="1"/>
  <c r="S33" i="1" s="1"/>
  <c r="E32" i="1"/>
  <c r="S32" i="1" s="1"/>
  <c r="E31" i="1"/>
  <c r="S31" i="1" s="1"/>
  <c r="E30" i="1"/>
  <c r="S30" i="1" s="1"/>
  <c r="E29" i="1"/>
  <c r="S29" i="1" s="1"/>
  <c r="E28" i="1"/>
  <c r="S28" i="1" s="1"/>
  <c r="E27" i="1"/>
  <c r="S27" i="1" s="1"/>
  <c r="E26" i="1"/>
  <c r="E25" i="1"/>
  <c r="S25" i="1" s="1"/>
  <c r="E24" i="1"/>
  <c r="S24" i="1" s="1"/>
  <c r="E23" i="1"/>
  <c r="S23" i="1" s="1"/>
  <c r="E22" i="1"/>
  <c r="S22" i="1" s="1"/>
  <c r="E21" i="1"/>
  <c r="S21" i="1"/>
  <c r="E20" i="1"/>
  <c r="S20" i="1" s="1"/>
  <c r="E19" i="1"/>
  <c r="S19" i="1" s="1"/>
  <c r="E18" i="1"/>
  <c r="S18" i="1" s="1"/>
  <c r="E17" i="1"/>
  <c r="S17" i="1" s="1"/>
  <c r="E16" i="1"/>
  <c r="S16" i="1" s="1"/>
  <c r="E347" i="1"/>
  <c r="S347" i="1" s="1"/>
  <c r="E346" i="1"/>
  <c r="E345" i="1"/>
  <c r="S345" i="1" s="1"/>
  <c r="E344" i="1"/>
  <c r="E343" i="1"/>
  <c r="S343" i="1" s="1"/>
  <c r="E342" i="1"/>
  <c r="S342" i="1" s="1"/>
  <c r="E341" i="1"/>
  <c r="S341" i="1" s="1"/>
  <c r="E340" i="1"/>
  <c r="S340" i="1" s="1"/>
  <c r="E339" i="1"/>
  <c r="S339" i="1" s="1"/>
  <c r="E338" i="1"/>
  <c r="E337" i="1"/>
  <c r="S337" i="1" s="1"/>
  <c r="E336" i="1"/>
  <c r="S336" i="1" s="1"/>
  <c r="E335" i="1"/>
  <c r="S335" i="1" s="1"/>
  <c r="E334" i="1"/>
  <c r="S334" i="1" s="1"/>
  <c r="E333" i="1"/>
  <c r="S333" i="1" s="1"/>
  <c r="E332" i="1"/>
  <c r="S332" i="1" s="1"/>
  <c r="E15" i="1"/>
  <c r="S15" i="1" s="1"/>
  <c r="E14" i="1"/>
  <c r="S14" i="1" s="1"/>
  <c r="E13" i="1"/>
  <c r="S13" i="1" s="1"/>
  <c r="E12" i="1"/>
  <c r="E11" i="1"/>
  <c r="E10" i="1"/>
  <c r="S10" i="1" s="1"/>
  <c r="E9" i="1"/>
  <c r="S9" i="1" s="1"/>
  <c r="E8" i="1"/>
  <c r="E7" i="1"/>
  <c r="S7" i="1" s="1"/>
  <c r="V2" i="1"/>
  <c r="S160" i="1"/>
  <c r="S73" i="1"/>
  <c r="S89" i="1"/>
  <c r="S161" i="1"/>
  <c r="S173" i="1"/>
  <c r="S237" i="1"/>
  <c r="S257" i="1"/>
  <c r="S285" i="1"/>
  <c r="S301" i="1"/>
  <c r="S353" i="1"/>
  <c r="S361" i="1"/>
  <c r="S11" i="1"/>
  <c r="O7" i="3"/>
  <c r="S150" i="1"/>
  <c r="S338" i="1"/>
  <c r="S44" i="1"/>
  <c r="S87" i="1"/>
  <c r="S111" i="1"/>
  <c r="S115" i="1"/>
  <c r="S135" i="1"/>
  <c r="S143" i="1"/>
  <c r="S151" i="1"/>
  <c r="S207" i="1"/>
  <c r="S223" i="1"/>
  <c r="S247" i="1"/>
  <c r="S307" i="1"/>
  <c r="S319" i="1"/>
  <c r="S323" i="1"/>
  <c r="S346" i="1"/>
  <c r="S108" i="1"/>
  <c r="S116" i="1"/>
  <c r="S156" i="1"/>
  <c r="S172" i="1"/>
  <c r="S188" i="1"/>
  <c r="S208" i="1"/>
  <c r="S224" i="1"/>
  <c r="S244" i="1"/>
  <c r="S248" i="1"/>
  <c r="S288" i="1"/>
  <c r="S300" i="1"/>
  <c r="S308" i="1"/>
  <c r="S312" i="1"/>
  <c r="S352" i="1"/>
  <c r="S356" i="1"/>
  <c r="S344" i="1"/>
  <c r="S26" i="1"/>
  <c r="S62" i="1"/>
  <c r="S234" i="1"/>
  <c r="S278" i="1"/>
  <c r="S330" i="1"/>
  <c r="S55" i="1"/>
  <c r="S8" i="1"/>
  <c r="S12" i="1"/>
  <c r="S34" i="1"/>
  <c r="S50" i="1"/>
  <c r="S198" i="1"/>
  <c r="S214" i="1"/>
  <c r="S254" i="1"/>
  <c r="S270" i="1"/>
  <c r="S274" i="1"/>
  <c r="S282" i="1"/>
  <c r="S298" i="1"/>
  <c r="S322" i="1"/>
  <c r="S326" i="1"/>
  <c r="S362" i="1"/>
  <c r="K19" i="3"/>
  <c r="L48" i="4" l="1"/>
  <c r="J45" i="4"/>
  <c r="L47" i="4"/>
  <c r="M47" i="4" s="1"/>
  <c r="M48" i="4"/>
  <c r="L45" i="4"/>
  <c r="K46" i="4"/>
  <c r="M46" i="4" s="1"/>
  <c r="I46" i="4"/>
  <c r="F54" i="4"/>
  <c r="J54" i="4" s="1"/>
  <c r="O45" i="4" s="1"/>
  <c r="G54" i="4"/>
  <c r="K54" i="4" s="1"/>
  <c r="L25" i="4"/>
  <c r="I44" i="4"/>
  <c r="M44" i="4"/>
  <c r="M45" i="4"/>
  <c r="I45" i="4"/>
  <c r="E52" i="4"/>
  <c r="R363" i="1"/>
  <c r="F315" i="1"/>
  <c r="G240" i="1"/>
  <c r="H240" i="1" s="1"/>
  <c r="I324" i="1"/>
  <c r="J324" i="1" s="1"/>
  <c r="I319" i="1"/>
  <c r="J319" i="1" s="1"/>
  <c r="I355" i="1"/>
  <c r="J355" i="1" s="1"/>
  <c r="F108" i="1"/>
  <c r="G174" i="1"/>
  <c r="H174" i="1" s="1"/>
  <c r="G160" i="1"/>
  <c r="H160" i="1" s="1"/>
  <c r="G143" i="1"/>
  <c r="H143" i="1" s="1"/>
  <c r="G215" i="1"/>
  <c r="H215" i="1" s="1"/>
  <c r="G185" i="1"/>
  <c r="H185" i="1" s="1"/>
  <c r="F241" i="1"/>
  <c r="F245" i="1"/>
  <c r="G347" i="1"/>
  <c r="H347" i="1" s="1"/>
  <c r="I181" i="1"/>
  <c r="J181" i="1" s="1"/>
  <c r="I265" i="1"/>
  <c r="F7" i="1"/>
  <c r="F264" i="1"/>
  <c r="F243" i="1"/>
  <c r="F121" i="1"/>
  <c r="G41" i="1"/>
  <c r="H41" i="1" s="1"/>
  <c r="I320" i="1"/>
  <c r="G281" i="1"/>
  <c r="H281" i="1" s="1"/>
  <c r="I306" i="1"/>
  <c r="G341" i="1"/>
  <c r="H341" i="1" s="1"/>
  <c r="F19" i="1"/>
  <c r="G154" i="1"/>
  <c r="H154" i="1" s="1"/>
  <c r="G38" i="1"/>
  <c r="H38" i="1" s="1"/>
  <c r="F278" i="1"/>
  <c r="I330" i="1"/>
  <c r="G70" i="1"/>
  <c r="H70" i="1" s="1"/>
  <c r="F190" i="1"/>
  <c r="I250" i="1"/>
  <c r="J250" i="1" s="1"/>
  <c r="F274" i="1"/>
  <c r="G294" i="1"/>
  <c r="H294" i="1" s="1"/>
  <c r="F306" i="1"/>
  <c r="G322" i="1"/>
  <c r="H322" i="1" s="1"/>
  <c r="F354" i="1"/>
  <c r="F326" i="1"/>
  <c r="F199" i="1"/>
  <c r="G303" i="1"/>
  <c r="H303" i="1" s="1"/>
  <c r="I64" i="1"/>
  <c r="J64" i="1" s="1"/>
  <c r="F292" i="1"/>
  <c r="G96" i="1"/>
  <c r="H96" i="1" s="1"/>
  <c r="I308" i="1"/>
  <c r="G253" i="1"/>
  <c r="H253" i="1" s="1"/>
  <c r="G161" i="1"/>
  <c r="H161" i="1" s="1"/>
  <c r="G188" i="1"/>
  <c r="H188" i="1" s="1"/>
  <c r="G304" i="1"/>
  <c r="H304" i="1" s="1"/>
  <c r="G16" i="1"/>
  <c r="H16" i="1" s="1"/>
  <c r="F169" i="1"/>
  <c r="G325" i="1"/>
  <c r="H325" i="1" s="1"/>
  <c r="I157" i="1"/>
  <c r="I53" i="1"/>
  <c r="J53" i="1" s="1"/>
  <c r="I154" i="1"/>
  <c r="F21" i="1"/>
  <c r="F136" i="1"/>
  <c r="F99" i="1"/>
  <c r="F153" i="1"/>
  <c r="I121" i="1"/>
  <c r="J121" i="1" s="1"/>
  <c r="G157" i="1"/>
  <c r="H157" i="1" s="1"/>
  <c r="I285" i="1"/>
  <c r="G49" i="1"/>
  <c r="H49" i="1" s="1"/>
  <c r="G353" i="1"/>
  <c r="H353" i="1" s="1"/>
  <c r="F174" i="1"/>
  <c r="I142" i="1"/>
  <c r="J142" i="1" s="1"/>
  <c r="G78" i="1"/>
  <c r="H78" i="1" s="1"/>
  <c r="G202" i="1"/>
  <c r="H202" i="1" s="1"/>
  <c r="G266" i="1"/>
  <c r="H266" i="1" s="1"/>
  <c r="I194" i="1"/>
  <c r="J194" i="1" s="1"/>
  <c r="I62" i="1"/>
  <c r="G330" i="1"/>
  <c r="H330" i="1" s="1"/>
  <c r="I190" i="1"/>
  <c r="J190" i="1" s="1"/>
  <c r="I222" i="1"/>
  <c r="J222" i="1" s="1"/>
  <c r="F350" i="1"/>
  <c r="I203" i="1"/>
  <c r="J203" i="1" s="1"/>
  <c r="I314" i="1"/>
  <c r="F40" i="1"/>
  <c r="F293" i="1"/>
  <c r="F301" i="1"/>
  <c r="F228" i="1"/>
  <c r="I72" i="1"/>
  <c r="J72" i="1" s="1"/>
  <c r="F16" i="1"/>
  <c r="G287" i="1"/>
  <c r="H287" i="1" s="1"/>
  <c r="G311" i="1"/>
  <c r="H311" i="1" s="1"/>
  <c r="G128" i="1"/>
  <c r="H128" i="1" s="1"/>
  <c r="G124" i="1"/>
  <c r="H124" i="1" s="1"/>
  <c r="I269" i="1"/>
  <c r="J269" i="1" s="1"/>
  <c r="G10" i="1"/>
  <c r="H10" i="1" s="1"/>
  <c r="F233" i="1"/>
  <c r="G187" i="1"/>
  <c r="H187" i="1" s="1"/>
  <c r="I219" i="1"/>
  <c r="J219" i="1" s="1"/>
  <c r="I284" i="1"/>
  <c r="J284" i="1" s="1"/>
  <c r="I131" i="1"/>
  <c r="J131" i="1" s="1"/>
  <c r="F196" i="1"/>
  <c r="F247" i="1"/>
  <c r="F157" i="1"/>
  <c r="I9" i="1"/>
  <c r="I255" i="1"/>
  <c r="J255" i="1" s="1"/>
  <c r="I172" i="1"/>
  <c r="J172" i="1" s="1"/>
  <c r="G115" i="1"/>
  <c r="H115" i="1" s="1"/>
  <c r="G305" i="1"/>
  <c r="H305" i="1" s="1"/>
  <c r="F142" i="1"/>
  <c r="F166" i="1"/>
  <c r="I114" i="1"/>
  <c r="J114" i="1" s="1"/>
  <c r="F122" i="1"/>
  <c r="I333" i="1"/>
  <c r="J333" i="1" s="1"/>
  <c r="F246" i="1"/>
  <c r="I90" i="1"/>
  <c r="J90" i="1" s="1"/>
  <c r="G42" i="1"/>
  <c r="H42" i="1" s="1"/>
  <c r="I66" i="1"/>
  <c r="J66" i="1" s="1"/>
  <c r="I182" i="1"/>
  <c r="J182" i="1" s="1"/>
  <c r="I218" i="1"/>
  <c r="J218" i="1" s="1"/>
  <c r="G358" i="1"/>
  <c r="H358" i="1" s="1"/>
  <c r="F294" i="1"/>
  <c r="G273" i="1"/>
  <c r="H273" i="1" s="1"/>
  <c r="I316" i="1"/>
  <c r="F41" i="1"/>
  <c r="F316" i="1"/>
  <c r="F223" i="1"/>
  <c r="F211" i="1"/>
  <c r="I169" i="1"/>
  <c r="J169" i="1" s="1"/>
  <c r="G84" i="1"/>
  <c r="H84" i="1" s="1"/>
  <c r="G123" i="1"/>
  <c r="H123" i="1" s="1"/>
  <c r="I343" i="1"/>
  <c r="I241" i="1"/>
  <c r="F49" i="1"/>
  <c r="F181" i="1"/>
  <c r="F36" i="1"/>
  <c r="F207" i="1"/>
  <c r="F180" i="1"/>
  <c r="G139" i="1"/>
  <c r="H139" i="1" s="1"/>
  <c r="G126" i="1"/>
  <c r="H126" i="1" s="1"/>
  <c r="I293" i="1"/>
  <c r="J293" i="1" s="1"/>
  <c r="I84" i="1"/>
  <c r="J84" i="1" s="1"/>
  <c r="G75" i="1"/>
  <c r="H75" i="1" s="1"/>
  <c r="I35" i="1"/>
  <c r="J35" i="1" s="1"/>
  <c r="G138" i="1"/>
  <c r="H138" i="1" s="1"/>
  <c r="F134" i="1"/>
  <c r="G32" i="1"/>
  <c r="H32" i="1" s="1"/>
  <c r="F90" i="1"/>
  <c r="G12" i="1"/>
  <c r="H12" i="1" s="1"/>
  <c r="F34" i="1"/>
  <c r="G94" i="1"/>
  <c r="H94" i="1" s="1"/>
  <c r="I178" i="1"/>
  <c r="J178" i="1" s="1"/>
  <c r="F218" i="1"/>
  <c r="I254" i="1"/>
  <c r="J254" i="1" s="1"/>
  <c r="G274" i="1"/>
  <c r="H274" i="1" s="1"/>
  <c r="I258" i="1"/>
  <c r="J258" i="1" s="1"/>
  <c r="J154" i="1"/>
  <c r="J157" i="1"/>
  <c r="J343" i="1"/>
  <c r="J362" i="1"/>
  <c r="J62" i="1"/>
  <c r="J9" i="1"/>
  <c r="J265" i="1"/>
  <c r="J314" i="1"/>
  <c r="J306" i="1"/>
  <c r="J330" i="1"/>
  <c r="J320" i="1"/>
  <c r="J316" i="1"/>
  <c r="J285" i="1"/>
  <c r="J241" i="1"/>
  <c r="J308" i="1"/>
  <c r="I312" i="1"/>
  <c r="G300" i="1"/>
  <c r="H300" i="1" s="1"/>
  <c r="F288" i="1"/>
  <c r="I274" i="1"/>
  <c r="G270" i="1"/>
  <c r="H270" i="1" s="1"/>
  <c r="G268" i="1"/>
  <c r="H268" i="1" s="1"/>
  <c r="F262" i="1"/>
  <c r="G248" i="1"/>
  <c r="H248" i="1" s="1"/>
  <c r="I246" i="1"/>
  <c r="I236" i="1"/>
  <c r="F234" i="1"/>
  <c r="I230" i="1"/>
  <c r="I204" i="1"/>
  <c r="G76" i="1"/>
  <c r="H76" i="1" s="1"/>
  <c r="F68" i="1"/>
  <c r="G66" i="1"/>
  <c r="H66" i="1" s="1"/>
  <c r="F45" i="1"/>
  <c r="F43" i="1"/>
  <c r="I29" i="1"/>
  <c r="F337" i="1"/>
  <c r="G8" i="1"/>
  <c r="H8" i="1" s="1"/>
  <c r="I245" i="1"/>
  <c r="I339" i="1"/>
  <c r="G211" i="1"/>
  <c r="H211" i="1" s="1"/>
  <c r="G165" i="1"/>
  <c r="H165" i="1" s="1"/>
  <c r="G191" i="1"/>
  <c r="H191" i="1" s="1"/>
  <c r="G275" i="1"/>
  <c r="H275" i="1" s="1"/>
  <c r="G313" i="1"/>
  <c r="H313" i="1" s="1"/>
  <c r="G77" i="1"/>
  <c r="H77" i="1" s="1"/>
  <c r="I349" i="1"/>
  <c r="G67" i="1"/>
  <c r="H67" i="1" s="1"/>
  <c r="G265" i="1"/>
  <c r="H265" i="1" s="1"/>
  <c r="I295" i="1"/>
  <c r="G291" i="1"/>
  <c r="H291" i="1" s="1"/>
  <c r="I65" i="1"/>
  <c r="I313" i="1"/>
  <c r="G23" i="1"/>
  <c r="H23" i="1" s="1"/>
  <c r="F129" i="1"/>
  <c r="F123" i="1"/>
  <c r="F101" i="1"/>
  <c r="F261" i="1"/>
  <c r="F171" i="1"/>
  <c r="F111" i="1"/>
  <c r="F231" i="1"/>
  <c r="F327" i="1"/>
  <c r="F179" i="1"/>
  <c r="F30" i="1"/>
  <c r="I155" i="1"/>
  <c r="G351" i="1"/>
  <c r="H351" i="1" s="1"/>
  <c r="I209" i="1"/>
  <c r="I315" i="1"/>
  <c r="I93" i="1"/>
  <c r="I347" i="1"/>
  <c r="I69" i="1"/>
  <c r="I275" i="1"/>
  <c r="I307" i="1"/>
  <c r="I141" i="1"/>
  <c r="I213" i="1"/>
  <c r="I119" i="1"/>
  <c r="I331" i="1"/>
  <c r="G147" i="1"/>
  <c r="H147" i="1" s="1"/>
  <c r="I271" i="1"/>
  <c r="I173" i="1"/>
  <c r="I227" i="1"/>
  <c r="F33" i="1"/>
  <c r="F60" i="1"/>
  <c r="F25" i="1"/>
  <c r="I148" i="1"/>
  <c r="I152" i="1"/>
  <c r="G354" i="1"/>
  <c r="H354" i="1" s="1"/>
  <c r="I322" i="1"/>
  <c r="G310" i="1"/>
  <c r="H310" i="1" s="1"/>
  <c r="G306" i="1"/>
  <c r="H306" i="1" s="1"/>
  <c r="G298" i="1"/>
  <c r="H298" i="1" s="1"/>
  <c r="G244" i="1"/>
  <c r="H244" i="1" s="1"/>
  <c r="F222" i="1"/>
  <c r="G220" i="1"/>
  <c r="H220" i="1" s="1"/>
  <c r="I202" i="1"/>
  <c r="G184" i="1"/>
  <c r="H184" i="1" s="1"/>
  <c r="F128" i="1"/>
  <c r="F94" i="1"/>
  <c r="G74" i="1"/>
  <c r="H74" i="1" s="1"/>
  <c r="F10" i="1"/>
  <c r="F273" i="1"/>
  <c r="F163" i="1"/>
  <c r="F165" i="1"/>
  <c r="F317" i="1"/>
  <c r="F195" i="1"/>
  <c r="F143" i="1"/>
  <c r="F239" i="1"/>
  <c r="F359" i="1"/>
  <c r="F291" i="1"/>
  <c r="G363" i="1"/>
  <c r="I153" i="1"/>
  <c r="F328" i="1"/>
  <c r="I282" i="1"/>
  <c r="F254" i="1"/>
  <c r="I206" i="1"/>
  <c r="G116" i="1"/>
  <c r="H116" i="1" s="1"/>
  <c r="G82" i="1"/>
  <c r="H82" i="1" s="1"/>
  <c r="I342" i="1"/>
  <c r="I75" i="1"/>
  <c r="G207" i="1"/>
  <c r="H207" i="1" s="1"/>
  <c r="G87" i="1"/>
  <c r="H87" i="1" s="1"/>
  <c r="G175" i="1"/>
  <c r="H175" i="1" s="1"/>
  <c r="I317" i="1"/>
  <c r="I231" i="1"/>
  <c r="G79" i="1"/>
  <c r="H79" i="1" s="1"/>
  <c r="I30" i="1"/>
  <c r="F201" i="1"/>
  <c r="F189" i="1"/>
  <c r="F331" i="1"/>
  <c r="F279" i="1"/>
  <c r="F23" i="1"/>
  <c r="G223" i="1"/>
  <c r="H223" i="1" s="1"/>
  <c r="S363" i="1"/>
  <c r="G91" i="1"/>
  <c r="H91" i="1" s="1"/>
  <c r="I79" i="1"/>
  <c r="G88" i="1"/>
  <c r="H88" i="1" s="1"/>
  <c r="I52" i="1"/>
  <c r="I228" i="1"/>
  <c r="I240" i="1"/>
  <c r="I360" i="1"/>
  <c r="F97" i="1"/>
  <c r="F145" i="1"/>
  <c r="F209" i="1"/>
  <c r="I229" i="1"/>
  <c r="F249" i="1"/>
  <c r="I261" i="1"/>
  <c r="I273" i="1"/>
  <c r="I297" i="1"/>
  <c r="F141" i="1"/>
  <c r="F89" i="1"/>
  <c r="F38" i="1"/>
  <c r="F57" i="1"/>
  <c r="I81" i="1"/>
  <c r="G65" i="1"/>
  <c r="H65" i="1" s="1"/>
  <c r="I303" i="1"/>
  <c r="G221" i="1"/>
  <c r="H221" i="1" s="1"/>
  <c r="I63" i="1"/>
  <c r="G312" i="1"/>
  <c r="H312" i="1" s="1"/>
  <c r="I363" i="1"/>
  <c r="F336" i="1"/>
  <c r="F103" i="1"/>
  <c r="I27" i="1"/>
  <c r="G203" i="1"/>
  <c r="H203" i="1" s="1"/>
  <c r="G44" i="1"/>
  <c r="H44" i="1" s="1"/>
  <c r="G57" i="1"/>
  <c r="H57" i="1" s="1"/>
  <c r="G92" i="1"/>
  <c r="H92" i="1" s="1"/>
  <c r="G307" i="1"/>
  <c r="H307" i="1" s="1"/>
  <c r="G103" i="1"/>
  <c r="H103" i="1" s="1"/>
  <c r="G229" i="1"/>
  <c r="H229" i="1" s="1"/>
  <c r="G55" i="1"/>
  <c r="H55" i="1" s="1"/>
  <c r="I304" i="1"/>
  <c r="G80" i="1"/>
  <c r="H80" i="1" s="1"/>
  <c r="I116" i="1"/>
  <c r="I335" i="1"/>
  <c r="I37" i="1"/>
  <c r="F164" i="1"/>
  <c r="F144" i="1"/>
  <c r="G29" i="1"/>
  <c r="H29" i="1" s="1"/>
  <c r="G64" i="1"/>
  <c r="H64" i="1" s="1"/>
  <c r="I264" i="1"/>
  <c r="I272" i="1"/>
  <c r="I276" i="1"/>
  <c r="I60" i="1"/>
  <c r="I345" i="1"/>
  <c r="F356" i="1"/>
  <c r="G350" i="1"/>
  <c r="H350" i="1" s="1"/>
  <c r="F286" i="1"/>
  <c r="I216" i="1"/>
  <c r="G208" i="1"/>
  <c r="H208" i="1" s="1"/>
  <c r="I78" i="1"/>
  <c r="I58" i="1"/>
  <c r="G17" i="1"/>
  <c r="H17" i="1" s="1"/>
  <c r="F281" i="1"/>
  <c r="F253" i="1"/>
  <c r="F71" i="1"/>
  <c r="F311" i="1"/>
  <c r="F27" i="1"/>
  <c r="I211" i="1"/>
  <c r="I243" i="1"/>
  <c r="G255" i="1"/>
  <c r="H255" i="1" s="1"/>
  <c r="I239" i="1"/>
  <c r="I57" i="1"/>
  <c r="I83" i="1"/>
  <c r="G129" i="1"/>
  <c r="H129" i="1" s="1"/>
  <c r="F272" i="1"/>
  <c r="F61" i="1"/>
  <c r="G89" i="1"/>
  <c r="H89" i="1" s="1"/>
  <c r="F125" i="1"/>
  <c r="I137" i="1"/>
  <c r="F173" i="1"/>
  <c r="F217" i="1"/>
  <c r="F321" i="1"/>
  <c r="G45" i="1"/>
  <c r="H45" i="1" s="1"/>
  <c r="I309" i="1"/>
  <c r="I109" i="1"/>
  <c r="F104" i="1"/>
  <c r="F77" i="1"/>
  <c r="G169" i="1"/>
  <c r="H169" i="1" s="1"/>
  <c r="I296" i="1"/>
  <c r="G149" i="1"/>
  <c r="H149" i="1" s="1"/>
  <c r="I61" i="1"/>
  <c r="I165" i="1"/>
  <c r="I252" i="1"/>
  <c r="I73" i="1"/>
  <c r="I277" i="1"/>
  <c r="I253" i="1"/>
  <c r="F269" i="1"/>
  <c r="F297" i="1"/>
  <c r="I171" i="1"/>
  <c r="G339" i="1"/>
  <c r="H339" i="1" s="1"/>
  <c r="F343" i="1"/>
  <c r="F283" i="1"/>
  <c r="G178" i="1"/>
  <c r="H178" i="1" s="1"/>
  <c r="G172" i="1"/>
  <c r="H172" i="1" s="1"/>
  <c r="G146" i="1"/>
  <c r="H146" i="1" s="1"/>
  <c r="F289" i="1"/>
  <c r="F83" i="1"/>
  <c r="F155" i="1"/>
  <c r="G331" i="1"/>
  <c r="H331" i="1" s="1"/>
  <c r="G349" i="1"/>
  <c r="H349" i="1" s="1"/>
  <c r="I113" i="1"/>
  <c r="G338" i="1"/>
  <c r="H338" i="1" s="1"/>
  <c r="I196" i="1"/>
  <c r="G109" i="1"/>
  <c r="H109" i="1" s="1"/>
  <c r="I237" i="1"/>
  <c r="G269" i="1"/>
  <c r="H269" i="1" s="1"/>
  <c r="G317" i="1"/>
  <c r="H317" i="1" s="1"/>
  <c r="I353" i="1"/>
  <c r="F177" i="1"/>
  <c r="F205" i="1"/>
  <c r="I357" i="1"/>
  <c r="I235" i="1"/>
  <c r="I267" i="1"/>
  <c r="F271" i="1"/>
  <c r="I13" i="1"/>
  <c r="I191" i="1"/>
  <c r="G193" i="1"/>
  <c r="H193" i="1" s="1"/>
  <c r="I47" i="1"/>
  <c r="G192" i="1"/>
  <c r="H192" i="1" s="1"/>
  <c r="F76" i="1"/>
  <c r="F92" i="1"/>
  <c r="I104" i="1"/>
  <c r="F29" i="1"/>
  <c r="F148" i="1"/>
  <c r="F72" i="1"/>
  <c r="I11" i="1"/>
  <c r="G21" i="1"/>
  <c r="H21" i="1" s="1"/>
  <c r="G37" i="1"/>
  <c r="H37" i="1" s="1"/>
  <c r="I96" i="1"/>
  <c r="F260" i="1"/>
  <c r="F168" i="1"/>
  <c r="I21" i="1"/>
  <c r="F20" i="1"/>
  <c r="I43" i="1"/>
  <c r="F242" i="1"/>
  <c r="I341" i="1"/>
  <c r="F63" i="1"/>
  <c r="I179" i="1"/>
  <c r="I207" i="1"/>
  <c r="F255" i="1"/>
  <c r="G259" i="1"/>
  <c r="H259" i="1" s="1"/>
  <c r="I44" i="1"/>
  <c r="I59" i="1"/>
  <c r="I123" i="1"/>
  <c r="I195" i="1"/>
  <c r="I91" i="1"/>
  <c r="I36" i="1"/>
  <c r="G334" i="1"/>
  <c r="H334" i="1" s="1"/>
  <c r="I126" i="1"/>
  <c r="F28" i="1"/>
  <c r="F303" i="1"/>
  <c r="F135" i="1"/>
  <c r="F259" i="1"/>
  <c r="G15" i="1"/>
  <c r="H15" i="1" s="1"/>
  <c r="G20" i="1"/>
  <c r="H20" i="1" s="1"/>
  <c r="G151" i="1"/>
  <c r="H151" i="1" s="1"/>
  <c r="I263" i="1"/>
  <c r="G179" i="1"/>
  <c r="H179" i="1" s="1"/>
  <c r="G247" i="1"/>
  <c r="H247" i="1" s="1"/>
  <c r="G46" i="1"/>
  <c r="H46" i="1" s="1"/>
  <c r="G327" i="1"/>
  <c r="H327" i="1" s="1"/>
  <c r="G271" i="1"/>
  <c r="H271" i="1" s="1"/>
  <c r="I76" i="1"/>
  <c r="F152" i="1"/>
  <c r="F172" i="1"/>
  <c r="I220" i="1"/>
  <c r="I244" i="1"/>
  <c r="F300" i="1"/>
  <c r="F352" i="1"/>
  <c r="G135" i="1"/>
  <c r="H135" i="1" s="1"/>
  <c r="G296" i="1"/>
  <c r="H296" i="1" s="1"/>
  <c r="G299" i="1"/>
  <c r="H299" i="1" s="1"/>
  <c r="G241" i="1"/>
  <c r="H241" i="1" s="1"/>
  <c r="G276" i="1"/>
  <c r="H276" i="1" s="1"/>
  <c r="G131" i="1"/>
  <c r="H131" i="1" s="1"/>
  <c r="G59" i="1"/>
  <c r="H59" i="1" s="1"/>
  <c r="G237" i="1"/>
  <c r="H237" i="1" s="1"/>
  <c r="G150" i="1"/>
  <c r="H150" i="1" s="1"/>
  <c r="G33" i="1"/>
  <c r="H33" i="1" s="1"/>
  <c r="G167" i="1"/>
  <c r="H167" i="1" s="1"/>
  <c r="G93" i="1"/>
  <c r="H93" i="1" s="1"/>
  <c r="G183" i="1"/>
  <c r="H183" i="1" s="1"/>
  <c r="G127" i="1"/>
  <c r="H127" i="1" s="1"/>
  <c r="G104" i="1"/>
  <c r="H104" i="1" s="1"/>
  <c r="G359" i="1"/>
  <c r="H359" i="1" s="1"/>
  <c r="G200" i="1"/>
  <c r="H200" i="1" s="1"/>
  <c r="G52" i="1"/>
  <c r="H52" i="1" s="1"/>
  <c r="G227" i="1"/>
  <c r="H227" i="1" s="1"/>
  <c r="G101" i="1"/>
  <c r="H101" i="1" s="1"/>
  <c r="G69" i="1"/>
  <c r="H69" i="1" s="1"/>
  <c r="G180" i="1"/>
  <c r="H180" i="1" s="1"/>
  <c r="G346" i="1"/>
  <c r="H346" i="1" s="1"/>
  <c r="I105" i="1"/>
  <c r="I217" i="1"/>
  <c r="I305" i="1"/>
  <c r="G85" i="1"/>
  <c r="H85" i="1" s="1"/>
  <c r="G279" i="1"/>
  <c r="H279" i="1" s="1"/>
  <c r="I149" i="1"/>
  <c r="G357" i="1"/>
  <c r="H357" i="1" s="1"/>
  <c r="G245" i="1"/>
  <c r="H245" i="1" s="1"/>
  <c r="G289" i="1"/>
  <c r="H289" i="1" s="1"/>
  <c r="G189" i="1"/>
  <c r="H189" i="1" s="1"/>
  <c r="G97" i="1"/>
  <c r="H97" i="1" s="1"/>
  <c r="F188" i="1"/>
  <c r="I156" i="1"/>
  <c r="G120" i="1"/>
  <c r="H120" i="1" s="1"/>
  <c r="I50" i="1"/>
  <c r="G261" i="1"/>
  <c r="H261" i="1" s="1"/>
  <c r="G99" i="1"/>
  <c r="H99" i="1" s="1"/>
  <c r="G195" i="1"/>
  <c r="H195" i="1" s="1"/>
  <c r="I225" i="1"/>
  <c r="F275" i="1"/>
  <c r="F151" i="1"/>
  <c r="G171" i="1"/>
  <c r="H171" i="1" s="1"/>
  <c r="I292" i="1"/>
  <c r="G152" i="1"/>
  <c r="H152" i="1" s="1"/>
  <c r="G30" i="1"/>
  <c r="H30" i="1" s="1"/>
  <c r="I161" i="1"/>
  <c r="I189" i="1"/>
  <c r="F257" i="1"/>
  <c r="G285" i="1"/>
  <c r="H285" i="1" s="1"/>
  <c r="G209" i="1"/>
  <c r="H209" i="1" s="1"/>
  <c r="I77" i="1"/>
  <c r="F105" i="1"/>
  <c r="I325" i="1"/>
  <c r="G361" i="1"/>
  <c r="H361" i="1" s="1"/>
  <c r="I45" i="1"/>
  <c r="G205" i="1"/>
  <c r="H205" i="1" s="1"/>
  <c r="F133" i="1"/>
  <c r="G267" i="1"/>
  <c r="H267" i="1" s="1"/>
  <c r="F183" i="1"/>
  <c r="G295" i="1"/>
  <c r="H295" i="1" s="1"/>
  <c r="I48" i="1"/>
  <c r="F320" i="1"/>
  <c r="F52" i="1"/>
  <c r="I112" i="1"/>
  <c r="G335" i="1"/>
  <c r="H335" i="1" s="1"/>
  <c r="F348" i="1"/>
  <c r="F296" i="1"/>
  <c r="F37" i="1"/>
  <c r="G196" i="1"/>
  <c r="H196" i="1" s="1"/>
  <c r="G272" i="1"/>
  <c r="H272" i="1" s="1"/>
  <c r="I140" i="1"/>
  <c r="G112" i="1"/>
  <c r="H112" i="1" s="1"/>
  <c r="G320" i="1"/>
  <c r="H320" i="1" s="1"/>
  <c r="I192" i="1"/>
  <c r="I144" i="1"/>
  <c r="I41" i="1"/>
  <c r="G232" i="1"/>
  <c r="H232" i="1" s="1"/>
  <c r="F212" i="1"/>
  <c r="F112" i="1"/>
  <c r="I80" i="1"/>
  <c r="G148" i="1"/>
  <c r="H148" i="1" s="1"/>
  <c r="I212" i="1"/>
  <c r="G136" i="1"/>
  <c r="H136" i="1" s="1"/>
  <c r="G72" i="1"/>
  <c r="H72" i="1" s="1"/>
  <c r="I226" i="1"/>
  <c r="F118" i="1"/>
  <c r="F31" i="1"/>
  <c r="F146" i="1"/>
  <c r="I166" i="1"/>
  <c r="I337" i="1"/>
  <c r="F46" i="1"/>
  <c r="I338" i="1"/>
  <c r="F95" i="1"/>
  <c r="F115" i="1"/>
  <c r="F131" i="1"/>
  <c r="F147" i="1"/>
  <c r="I223" i="1"/>
  <c r="F227" i="1"/>
  <c r="I247" i="1"/>
  <c r="I287" i="1"/>
  <c r="F307" i="1"/>
  <c r="F319" i="1"/>
  <c r="F351" i="1"/>
  <c r="F267" i="1"/>
  <c r="F263" i="1"/>
  <c r="F87" i="1"/>
  <c r="F139" i="1"/>
  <c r="F332" i="1"/>
  <c r="F346" i="1"/>
  <c r="I68" i="1"/>
  <c r="I108" i="1"/>
  <c r="F116" i="1"/>
  <c r="F120" i="1"/>
  <c r="I128" i="1"/>
  <c r="F184" i="1"/>
  <c r="F204" i="1"/>
  <c r="F248" i="1"/>
  <c r="F268" i="1"/>
  <c r="F280" i="1"/>
  <c r="F312" i="1"/>
  <c r="I110" i="1"/>
  <c r="I98" i="1"/>
  <c r="I88" i="1"/>
  <c r="F93" i="1"/>
  <c r="F160" i="1"/>
  <c r="F73" i="1"/>
  <c r="I249" i="1"/>
  <c r="G125" i="1"/>
  <c r="H125" i="1" s="1"/>
  <c r="G324" i="1"/>
  <c r="H324" i="1" s="1"/>
  <c r="F59" i="1"/>
  <c r="G51" i="1"/>
  <c r="H51" i="1" s="1"/>
  <c r="I176" i="1"/>
  <c r="F256" i="1"/>
  <c r="G48" i="1"/>
  <c r="H48" i="1" s="1"/>
  <c r="F240" i="1"/>
  <c r="I25" i="1"/>
  <c r="I232" i="1"/>
  <c r="F132" i="1"/>
  <c r="G337" i="1"/>
  <c r="H337" i="1" s="1"/>
  <c r="I334" i="1"/>
  <c r="I46" i="1"/>
  <c r="G122" i="1"/>
  <c r="H122" i="1" s="1"/>
  <c r="F44" i="1"/>
  <c r="I135" i="1"/>
  <c r="F159" i="1"/>
  <c r="F219" i="1"/>
  <c r="F323" i="1"/>
  <c r="F175" i="1"/>
  <c r="F91" i="1"/>
  <c r="F88" i="1"/>
  <c r="I124" i="1"/>
  <c r="I180" i="1"/>
  <c r="I188" i="1"/>
  <c r="F216" i="1"/>
  <c r="I248" i="1"/>
  <c r="I280" i="1"/>
  <c r="I300" i="1"/>
  <c r="I356" i="1"/>
  <c r="G355" i="1"/>
  <c r="H355" i="1" s="1"/>
  <c r="G301" i="1"/>
  <c r="H301" i="1" s="1"/>
  <c r="G140" i="1"/>
  <c r="H140" i="1" s="1"/>
  <c r="G177" i="1"/>
  <c r="H177" i="1" s="1"/>
  <c r="G68" i="1"/>
  <c r="H68" i="1" s="1"/>
  <c r="I49" i="1"/>
  <c r="G133" i="1"/>
  <c r="H133" i="1" s="1"/>
  <c r="G251" i="1"/>
  <c r="H251" i="1" s="1"/>
  <c r="F305" i="1"/>
  <c r="F81" i="1"/>
  <c r="F85" i="1"/>
  <c r="F213" i="1"/>
  <c r="F357" i="1"/>
  <c r="G323" i="1"/>
  <c r="H323" i="1" s="1"/>
  <c r="G328" i="1"/>
  <c r="H328" i="1" s="1"/>
  <c r="G297" i="1"/>
  <c r="H297" i="1" s="1"/>
  <c r="G321" i="1"/>
  <c r="H321" i="1" s="1"/>
  <c r="G257" i="1"/>
  <c r="H257" i="1" s="1"/>
  <c r="G345" i="1"/>
  <c r="H345" i="1" s="1"/>
  <c r="G236" i="1"/>
  <c r="H236" i="1" s="1"/>
  <c r="G50" i="1"/>
  <c r="H50" i="1" s="1"/>
  <c r="I100" i="1"/>
  <c r="I160" i="1"/>
  <c r="I95" i="1"/>
  <c r="I97" i="1"/>
  <c r="G141" i="1"/>
  <c r="H141" i="1" s="1"/>
  <c r="I33" i="1"/>
  <c r="I107" i="1"/>
  <c r="I259" i="1"/>
  <c r="I145" i="1"/>
  <c r="I299" i="1"/>
  <c r="I34" i="1"/>
  <c r="I221" i="1"/>
  <c r="I139" i="1"/>
  <c r="G360" i="1"/>
  <c r="H360" i="1" s="1"/>
  <c r="I138" i="1"/>
  <c r="G235" i="1"/>
  <c r="H235" i="1" s="1"/>
  <c r="G283" i="1"/>
  <c r="H283" i="1" s="1"/>
  <c r="G356" i="1"/>
  <c r="H356" i="1" s="1"/>
  <c r="I67" i="1"/>
  <c r="I336" i="1"/>
  <c r="F363" i="1"/>
  <c r="F324" i="1"/>
  <c r="F140" i="1"/>
  <c r="F360" i="1"/>
  <c r="F176" i="1"/>
  <c r="F335" i="1"/>
  <c r="F167" i="1"/>
  <c r="F339" i="1"/>
  <c r="F285" i="1"/>
  <c r="F109" i="1"/>
  <c r="F187" i="1"/>
  <c r="F353" i="1"/>
  <c r="F113" i="1"/>
  <c r="F130" i="1"/>
  <c r="F51" i="1"/>
  <c r="G114" i="1"/>
  <c r="H114" i="1" s="1"/>
  <c r="I158" i="1"/>
  <c r="G118" i="1"/>
  <c r="H118" i="1" s="1"/>
  <c r="G134" i="1"/>
  <c r="H134" i="1" s="1"/>
  <c r="I32" i="1"/>
  <c r="I174" i="1"/>
  <c r="I146" i="1"/>
  <c r="F32" i="1"/>
  <c r="F154" i="1"/>
  <c r="G19" i="1"/>
  <c r="H19" i="1" s="1"/>
  <c r="G13" i="1"/>
  <c r="H13" i="1" s="1"/>
  <c r="I54" i="1"/>
  <c r="G162" i="1"/>
  <c r="H162" i="1" s="1"/>
  <c r="I162" i="1"/>
  <c r="F22" i="1"/>
  <c r="F162" i="1"/>
  <c r="F333" i="1"/>
  <c r="G344" i="1"/>
  <c r="H344" i="1" s="1"/>
  <c r="F78" i="1"/>
  <c r="G90" i="1"/>
  <c r="H90" i="1" s="1"/>
  <c r="G98" i="1"/>
  <c r="H98" i="1" s="1"/>
  <c r="G106" i="1"/>
  <c r="H106" i="1" s="1"/>
  <c r="G186" i="1"/>
  <c r="H186" i="1" s="1"/>
  <c r="G194" i="1"/>
  <c r="H194" i="1" s="1"/>
  <c r="I238" i="1"/>
  <c r="F258" i="1"/>
  <c r="G302" i="1"/>
  <c r="H302" i="1" s="1"/>
  <c r="F70" i="1"/>
  <c r="F342" i="1"/>
  <c r="I39" i="1"/>
  <c r="F344" i="1"/>
  <c r="F62" i="1"/>
  <c r="I12" i="1"/>
  <c r="G340" i="1"/>
  <c r="H340" i="1" s="1"/>
  <c r="G18" i="1"/>
  <c r="H18" i="1" s="1"/>
  <c r="F18" i="1"/>
  <c r="F50" i="1"/>
  <c r="F42" i="1"/>
  <c r="G102" i="1"/>
  <c r="H102" i="1" s="1"/>
  <c r="G198" i="1"/>
  <c r="H198" i="1" s="1"/>
  <c r="I262" i="1"/>
  <c r="I290" i="1"/>
  <c r="I294" i="1"/>
  <c r="F298" i="1"/>
  <c r="F310" i="1"/>
  <c r="F314" i="1"/>
  <c r="I106" i="1"/>
  <c r="I210" i="1"/>
  <c r="G254" i="1"/>
  <c r="H254" i="1" s="1"/>
  <c r="F66" i="1"/>
  <c r="I310" i="1"/>
  <c r="I42" i="1"/>
  <c r="I354" i="1"/>
  <c r="G86" i="1"/>
  <c r="H86" i="1" s="1"/>
  <c r="I94" i="1"/>
  <c r="I278" i="1"/>
  <c r="G318" i="1"/>
  <c r="H318" i="1" s="1"/>
  <c r="F39" i="1"/>
  <c r="F102" i="1"/>
  <c r="I102" i="1"/>
  <c r="G333" i="1"/>
  <c r="H333" i="1" s="1"/>
  <c r="F47" i="1"/>
  <c r="G7" i="1"/>
  <c r="H7" i="1" s="1"/>
  <c r="G290" i="1"/>
  <c r="H290" i="1" s="1"/>
  <c r="G258" i="1"/>
  <c r="H258" i="1" s="1"/>
  <c r="F200" i="1"/>
  <c r="G190" i="1"/>
  <c r="H190" i="1" s="1"/>
  <c r="G231" i="1"/>
  <c r="H231" i="1" s="1"/>
  <c r="I311" i="1"/>
  <c r="F349" i="1"/>
  <c r="I251" i="1"/>
  <c r="I132" i="1"/>
  <c r="F252" i="1"/>
  <c r="G53" i="1"/>
  <c r="H53" i="1" s="1"/>
  <c r="I125" i="1"/>
  <c r="G213" i="1"/>
  <c r="H213" i="1" s="1"/>
  <c r="F229" i="1"/>
  <c r="I301" i="1"/>
  <c r="I38" i="1"/>
  <c r="I193" i="1"/>
  <c r="I329" i="1"/>
  <c r="F100" i="1"/>
  <c r="F251" i="1"/>
  <c r="G252" i="1"/>
  <c r="H252" i="1" s="1"/>
  <c r="F80" i="1"/>
  <c r="I164" i="1"/>
  <c r="F17" i="1"/>
  <c r="F192" i="1"/>
  <c r="I348" i="1"/>
  <c r="G156" i="1"/>
  <c r="H156" i="1" s="1"/>
  <c r="I168" i="1"/>
  <c r="G284" i="1"/>
  <c r="H284" i="1" s="1"/>
  <c r="F232" i="1"/>
  <c r="G132" i="1"/>
  <c r="H132" i="1" s="1"/>
  <c r="I92" i="1"/>
  <c r="F24" i="1"/>
  <c r="G31" i="1"/>
  <c r="H31" i="1" s="1"/>
  <c r="I111" i="1"/>
  <c r="F127" i="1"/>
  <c r="F191" i="1"/>
  <c r="I359" i="1"/>
  <c r="I40" i="1"/>
  <c r="I199" i="1"/>
  <c r="I291" i="1"/>
  <c r="G239" i="1"/>
  <c r="H239" i="1" s="1"/>
  <c r="F107" i="1"/>
  <c r="F334" i="1"/>
  <c r="G24" i="1"/>
  <c r="H24" i="1" s="1"/>
  <c r="I351" i="1"/>
  <c r="G36" i="1"/>
  <c r="H36" i="1" s="1"/>
  <c r="G159" i="1"/>
  <c r="H159" i="1" s="1"/>
  <c r="I346" i="1"/>
  <c r="F156" i="1"/>
  <c r="F236" i="1"/>
  <c r="I352" i="1"/>
  <c r="G217" i="1"/>
  <c r="H217" i="1" s="1"/>
  <c r="G100" i="1"/>
  <c r="H100" i="1" s="1"/>
  <c r="G243" i="1"/>
  <c r="H243" i="1" s="1"/>
  <c r="G83" i="1"/>
  <c r="H83" i="1" s="1"/>
  <c r="F338" i="1"/>
  <c r="F11" i="1"/>
  <c r="F161" i="1"/>
  <c r="F208" i="1"/>
  <c r="F361" i="1"/>
  <c r="I321" i="1"/>
  <c r="G137" i="1"/>
  <c r="H137" i="1" s="1"/>
  <c r="G60" i="1"/>
  <c r="H60" i="1" s="1"/>
  <c r="F345" i="1"/>
  <c r="G130" i="1"/>
  <c r="H130" i="1" s="1"/>
  <c r="I99" i="1"/>
  <c r="I143" i="1"/>
  <c r="I151" i="1"/>
  <c r="I183" i="1"/>
  <c r="F287" i="1"/>
  <c r="G246" i="1"/>
  <c r="H246" i="1" s="1"/>
  <c r="I323" i="1"/>
  <c r="F215" i="1"/>
  <c r="I175" i="1"/>
  <c r="G170" i="1"/>
  <c r="H170" i="1" s="1"/>
  <c r="F9" i="1"/>
  <c r="F56" i="1"/>
  <c r="I200" i="1"/>
  <c r="I208" i="1"/>
  <c r="I224" i="1"/>
  <c r="I288" i="1"/>
  <c r="G219" i="1"/>
  <c r="H219" i="1" s="1"/>
  <c r="G155" i="1"/>
  <c r="H155" i="1" s="1"/>
  <c r="G119" i="1"/>
  <c r="H119" i="1" s="1"/>
  <c r="I257" i="1"/>
  <c r="G263" i="1"/>
  <c r="H263" i="1" s="1"/>
  <c r="G56" i="1"/>
  <c r="H56" i="1" s="1"/>
  <c r="G352" i="1"/>
  <c r="H352" i="1" s="1"/>
  <c r="G332" i="1"/>
  <c r="H332" i="1" s="1"/>
  <c r="G35" i="1"/>
  <c r="H35" i="1" s="1"/>
  <c r="G111" i="1"/>
  <c r="H111" i="1" s="1"/>
  <c r="G316" i="1"/>
  <c r="H316" i="1" s="1"/>
  <c r="G107" i="1"/>
  <c r="H107" i="1" s="1"/>
  <c r="I89" i="1"/>
  <c r="I289" i="1"/>
  <c r="G9" i="1"/>
  <c r="H9" i="1" s="1"/>
  <c r="G11" i="1"/>
  <c r="H11" i="1" s="1"/>
  <c r="F137" i="1"/>
  <c r="F313" i="1"/>
  <c r="F117" i="1"/>
  <c r="F277" i="1"/>
  <c r="G343" i="1"/>
  <c r="H343" i="1" s="1"/>
  <c r="I129" i="1"/>
  <c r="I187" i="1"/>
  <c r="I28" i="1"/>
  <c r="I85" i="1"/>
  <c r="G319" i="1"/>
  <c r="H319" i="1" s="1"/>
  <c r="G280" i="1"/>
  <c r="H280" i="1" s="1"/>
  <c r="F284" i="1"/>
  <c r="F203" i="1"/>
  <c r="F224" i="1"/>
  <c r="F295" i="1"/>
  <c r="F79" i="1"/>
  <c r="F325" i="1"/>
  <c r="F69" i="1"/>
  <c r="F225" i="1"/>
  <c r="F265" i="1"/>
  <c r="I20" i="1"/>
  <c r="I201" i="1"/>
  <c r="G228" i="1"/>
  <c r="H228" i="1" s="1"/>
  <c r="I159" i="1"/>
  <c r="I327" i="1"/>
  <c r="I177" i="1"/>
  <c r="G117" i="1"/>
  <c r="H117" i="1" s="1"/>
  <c r="G105" i="1"/>
  <c r="H105" i="1" s="1"/>
  <c r="G121" i="1"/>
  <c r="H121" i="1" s="1"/>
  <c r="G288" i="1"/>
  <c r="H288" i="1" s="1"/>
  <c r="G225" i="1"/>
  <c r="H225" i="1" s="1"/>
  <c r="I133" i="1"/>
  <c r="I170" i="1"/>
  <c r="F35" i="1"/>
  <c r="I118" i="1"/>
  <c r="I122" i="1"/>
  <c r="F341" i="1"/>
  <c r="G22" i="1"/>
  <c r="H22" i="1" s="1"/>
  <c r="F8" i="1"/>
  <c r="F13" i="1"/>
  <c r="I22" i="1"/>
  <c r="I26" i="1"/>
  <c r="G62" i="1"/>
  <c r="H62" i="1" s="1"/>
  <c r="F194" i="1"/>
  <c r="F202" i="1"/>
  <c r="G234" i="1"/>
  <c r="H234" i="1" s="1"/>
  <c r="F238" i="1"/>
  <c r="F330" i="1"/>
  <c r="I8" i="1"/>
  <c r="F226" i="1"/>
  <c r="G14" i="1"/>
  <c r="H14" i="1" s="1"/>
  <c r="G342" i="1"/>
  <c r="H342" i="1" s="1"/>
  <c r="F55" i="1"/>
  <c r="I234" i="1"/>
  <c r="G226" i="1"/>
  <c r="H226" i="1" s="1"/>
  <c r="F358" i="1"/>
  <c r="F340" i="1"/>
  <c r="F58" i="1"/>
  <c r="F82" i="1"/>
  <c r="F86" i="1"/>
  <c r="G206" i="1"/>
  <c r="H206" i="1" s="1"/>
  <c r="G214" i="1"/>
  <c r="H214" i="1" s="1"/>
  <c r="G250" i="1"/>
  <c r="H250" i="1" s="1"/>
  <c r="G314" i="1"/>
  <c r="H314" i="1" s="1"/>
  <c r="I326" i="1"/>
  <c r="I186" i="1"/>
  <c r="F198" i="1"/>
  <c r="I266" i="1"/>
  <c r="G182" i="1"/>
  <c r="H182" i="1" s="1"/>
  <c r="F106" i="1"/>
  <c r="F282" i="1"/>
  <c r="G218" i="1"/>
  <c r="H218" i="1" s="1"/>
  <c r="I10" i="1"/>
  <c r="I150" i="1"/>
  <c r="I7" i="1"/>
  <c r="I270" i="1"/>
  <c r="F266" i="1"/>
  <c r="I23" i="1"/>
  <c r="F362" i="1"/>
  <c r="G326" i="1"/>
  <c r="H326" i="1" s="1"/>
  <c r="G282" i="1"/>
  <c r="H282" i="1" s="1"/>
  <c r="G222" i="1"/>
  <c r="H222" i="1" s="1"/>
  <c r="F214" i="1"/>
  <c r="F206" i="1"/>
  <c r="I198" i="1"/>
  <c r="F74" i="1"/>
  <c r="G58" i="1"/>
  <c r="H58" i="1" s="1"/>
  <c r="I18" i="1"/>
  <c r="F12" i="1"/>
  <c r="G210" i="1"/>
  <c r="H210" i="1" s="1"/>
  <c r="F318" i="1"/>
  <c r="G286" i="1"/>
  <c r="H286" i="1" s="1"/>
  <c r="G110" i="1"/>
  <c r="H110" i="1" s="1"/>
  <c r="G39" i="1"/>
  <c r="H39" i="1" s="1"/>
  <c r="I14" i="1"/>
  <c r="I74" i="1"/>
  <c r="I302" i="1"/>
  <c r="I286" i="1"/>
  <c r="G278" i="1"/>
  <c r="H278" i="1" s="1"/>
  <c r="G238" i="1"/>
  <c r="H238" i="1" s="1"/>
  <c r="F186" i="1"/>
  <c r="F98" i="1"/>
  <c r="I70" i="1"/>
  <c r="G26" i="1"/>
  <c r="H26" i="1" s="1"/>
  <c r="I344" i="1"/>
  <c r="G54" i="1"/>
  <c r="H54" i="1" s="1"/>
  <c r="F126" i="1"/>
  <c r="G362" i="1"/>
  <c r="H362" i="1" s="1"/>
  <c r="F322" i="1"/>
  <c r="I51" i="1"/>
  <c r="I19" i="1"/>
  <c r="F138" i="1"/>
  <c r="I130" i="1"/>
  <c r="I163" i="1"/>
  <c r="G224" i="1"/>
  <c r="H224" i="1" s="1"/>
  <c r="G164" i="1"/>
  <c r="H164" i="1" s="1"/>
  <c r="I260" i="1"/>
  <c r="G113" i="1"/>
  <c r="H113" i="1" s="1"/>
  <c r="G73" i="1"/>
  <c r="H73" i="1" s="1"/>
  <c r="I136" i="1"/>
  <c r="I24" i="1"/>
  <c r="I15" i="1"/>
  <c r="F67" i="1"/>
  <c r="F197" i="1"/>
  <c r="F124" i="1"/>
  <c r="F48" i="1"/>
  <c r="F304" i="1"/>
  <c r="F244" i="1"/>
  <c r="G277" i="1"/>
  <c r="H277" i="1" s="1"/>
  <c r="I115" i="1"/>
  <c r="I117" i="1"/>
  <c r="I147" i="1"/>
  <c r="G293" i="1"/>
  <c r="H293" i="1" s="1"/>
  <c r="F347" i="1"/>
  <c r="F149" i="1"/>
  <c r="F185" i="1"/>
  <c r="G27" i="1"/>
  <c r="H27" i="1" s="1"/>
  <c r="G25" i="1"/>
  <c r="H25" i="1" s="1"/>
  <c r="G108" i="1"/>
  <c r="H108" i="1" s="1"/>
  <c r="G163" i="1"/>
  <c r="H163" i="1" s="1"/>
  <c r="G63" i="1"/>
  <c r="H63" i="1" s="1"/>
  <c r="G168" i="1"/>
  <c r="H168" i="1" s="1"/>
  <c r="G197" i="1"/>
  <c r="H197" i="1" s="1"/>
  <c r="G201" i="1"/>
  <c r="H201" i="1" s="1"/>
  <c r="G173" i="1"/>
  <c r="H173" i="1" s="1"/>
  <c r="G144" i="1"/>
  <c r="H144" i="1" s="1"/>
  <c r="G28" i="1"/>
  <c r="H28" i="1" s="1"/>
  <c r="I361" i="1"/>
  <c r="G145" i="1"/>
  <c r="H145" i="1" s="1"/>
  <c r="G43" i="1"/>
  <c r="H43" i="1" s="1"/>
  <c r="G249" i="1"/>
  <c r="H249" i="1" s="1"/>
  <c r="G81" i="1"/>
  <c r="H81" i="1" s="1"/>
  <c r="I328" i="1"/>
  <c r="I268" i="1"/>
  <c r="I120" i="1"/>
  <c r="I167" i="1"/>
  <c r="F355" i="1"/>
  <c r="I103" i="1"/>
  <c r="I279" i="1"/>
  <c r="F235" i="1"/>
  <c r="I87" i="1"/>
  <c r="I17" i="1"/>
  <c r="F150" i="1"/>
  <c r="I134" i="1"/>
  <c r="F84" i="1"/>
  <c r="G260" i="1"/>
  <c r="H260" i="1" s="1"/>
  <c r="F220" i="1"/>
  <c r="I283" i="1"/>
  <c r="G216" i="1"/>
  <c r="H216" i="1" s="1"/>
  <c r="I205" i="1"/>
  <c r="G47" i="1"/>
  <c r="H47" i="1" s="1"/>
  <c r="F230" i="1"/>
  <c r="I298" i="1"/>
  <c r="I82" i="1"/>
  <c r="I350" i="1"/>
  <c r="F290" i="1"/>
  <c r="F270" i="1"/>
  <c r="G262" i="1"/>
  <c r="H262" i="1" s="1"/>
  <c r="F250" i="1"/>
  <c r="G230" i="1"/>
  <c r="H230" i="1" s="1"/>
  <c r="I214" i="1"/>
  <c r="F182" i="1"/>
  <c r="F178" i="1"/>
  <c r="F110" i="1"/>
  <c r="I86" i="1"/>
  <c r="I340" i="1"/>
  <c r="I318" i="1"/>
  <c r="F14" i="1"/>
  <c r="G242" i="1"/>
  <c r="H242" i="1" s="1"/>
  <c r="I55" i="1"/>
  <c r="F26" i="1"/>
  <c r="I358" i="1"/>
  <c r="F302" i="1"/>
  <c r="F210" i="1"/>
  <c r="I16" i="1"/>
  <c r="F158" i="1"/>
  <c r="G142" i="1"/>
  <c r="H142" i="1" s="1"/>
  <c r="F54" i="1"/>
  <c r="G166" i="1"/>
  <c r="H166" i="1" s="1"/>
  <c r="G158" i="1"/>
  <c r="H158" i="1" s="1"/>
  <c r="F114" i="1"/>
  <c r="I242" i="1"/>
  <c r="G348" i="1"/>
  <c r="H348" i="1" s="1"/>
  <c r="G153" i="1"/>
  <c r="H153" i="1" s="1"/>
  <c r="G181" i="1"/>
  <c r="H181" i="1" s="1"/>
  <c r="I332" i="1"/>
  <c r="I56" i="1"/>
  <c r="G329" i="1"/>
  <c r="H329" i="1" s="1"/>
  <c r="I256" i="1"/>
  <c r="I71" i="1"/>
  <c r="I281" i="1"/>
  <c r="F329" i="1"/>
  <c r="F299" i="1"/>
  <c r="F237" i="1"/>
  <c r="F119" i="1"/>
  <c r="F96" i="1"/>
  <c r="F75" i="1"/>
  <c r="F15" i="1"/>
  <c r="I101" i="1"/>
  <c r="I215" i="1"/>
  <c r="I233" i="1"/>
  <c r="I197" i="1"/>
  <c r="I31" i="1"/>
  <c r="G308" i="1"/>
  <c r="H308" i="1" s="1"/>
  <c r="F309" i="1"/>
  <c r="F53" i="1"/>
  <c r="F65" i="1"/>
  <c r="G34" i="1"/>
  <c r="H34" i="1" s="1"/>
  <c r="I185" i="1"/>
  <c r="G95" i="1"/>
  <c r="H95" i="1" s="1"/>
  <c r="G40" i="1"/>
  <c r="H40" i="1" s="1"/>
  <c r="G336" i="1"/>
  <c r="H336" i="1" s="1"/>
  <c r="G61" i="1"/>
  <c r="H61" i="1" s="1"/>
  <c r="G256" i="1"/>
  <c r="H256" i="1" s="1"/>
  <c r="G309" i="1"/>
  <c r="H309" i="1" s="1"/>
  <c r="G176" i="1"/>
  <c r="H176" i="1" s="1"/>
  <c r="G204" i="1"/>
  <c r="H204" i="1" s="1"/>
  <c r="G233" i="1"/>
  <c r="H233" i="1" s="1"/>
  <c r="G315" i="1"/>
  <c r="H315" i="1" s="1"/>
  <c r="F170" i="1"/>
  <c r="G199" i="1"/>
  <c r="H199" i="1" s="1"/>
  <c r="G212" i="1"/>
  <c r="H212" i="1" s="1"/>
  <c r="F64" i="1"/>
  <c r="G264" i="1"/>
  <c r="H264" i="1" s="1"/>
  <c r="F276" i="1"/>
  <c r="G292" i="1"/>
  <c r="H292" i="1" s="1"/>
  <c r="I184" i="1"/>
  <c r="I127" i="1"/>
  <c r="F221" i="1"/>
  <c r="F193" i="1"/>
  <c r="G71" i="1"/>
  <c r="H71" i="1" s="1"/>
  <c r="N19" i="3"/>
  <c r="F14" i="3"/>
  <c r="G14" i="3" s="1"/>
  <c r="H14" i="3" s="1"/>
  <c r="I14" i="3" s="1"/>
  <c r="F11" i="3"/>
  <c r="G11" i="3" s="1"/>
  <c r="H11" i="3" s="1"/>
  <c r="I11" i="3" s="1"/>
  <c r="E7" i="3"/>
  <c r="F7" i="3"/>
  <c r="G7" i="3" s="1"/>
  <c r="E12" i="3"/>
  <c r="E14" i="3"/>
  <c r="F9" i="3"/>
  <c r="G9" i="3" s="1"/>
  <c r="H9" i="3" s="1"/>
  <c r="I9" i="3" s="1"/>
  <c r="E19" i="3"/>
  <c r="E8" i="3"/>
  <c r="E11" i="3"/>
  <c r="E16" i="3"/>
  <c r="F17" i="3"/>
  <c r="G17" i="3" s="1"/>
  <c r="H17" i="3" s="1"/>
  <c r="I17" i="3" s="1"/>
  <c r="F10" i="3"/>
  <c r="G10" i="3" s="1"/>
  <c r="H10" i="3" s="1"/>
  <c r="I10" i="3" s="1"/>
  <c r="F15" i="3"/>
  <c r="G15" i="3" s="1"/>
  <c r="H15" i="3" s="1"/>
  <c r="I15" i="3" s="1"/>
  <c r="E13" i="3"/>
  <c r="F13" i="3"/>
  <c r="G13" i="3" s="1"/>
  <c r="H13" i="3" s="1"/>
  <c r="I13" i="3" s="1"/>
  <c r="F8" i="3"/>
  <c r="G8" i="3" s="1"/>
  <c r="H8" i="3" s="1"/>
  <c r="I8" i="3" s="1"/>
  <c r="H7" i="3"/>
  <c r="F12" i="3"/>
  <c r="G12" i="3" s="1"/>
  <c r="H12" i="3" s="1"/>
  <c r="I12" i="3" s="1"/>
  <c r="E9" i="3"/>
  <c r="E10" i="3"/>
  <c r="E15" i="3"/>
  <c r="E17" i="3"/>
  <c r="F16" i="3"/>
  <c r="G16" i="3" s="1"/>
  <c r="H16" i="3" s="1"/>
  <c r="I16" i="3" s="1"/>
  <c r="O19" i="3"/>
  <c r="O51" i="4" l="1"/>
  <c r="O52" i="4"/>
  <c r="O49" i="4"/>
  <c r="O50" i="4"/>
  <c r="O43" i="4"/>
  <c r="O42" i="4"/>
  <c r="O48" i="4"/>
  <c r="O44" i="4"/>
  <c r="O53" i="4"/>
  <c r="O47" i="4"/>
  <c r="O46" i="4"/>
  <c r="P42" i="4"/>
  <c r="P43" i="4"/>
  <c r="P47" i="4"/>
  <c r="P51" i="4"/>
  <c r="P46" i="4"/>
  <c r="P48" i="4"/>
  <c r="P50" i="4"/>
  <c r="P52" i="4"/>
  <c r="P45" i="4"/>
  <c r="P49" i="4"/>
  <c r="P53" i="4"/>
  <c r="P44" i="4"/>
  <c r="J127" i="1"/>
  <c r="J215" i="1"/>
  <c r="J134" i="1"/>
  <c r="J361" i="1"/>
  <c r="J7" i="1"/>
  <c r="J187" i="1"/>
  <c r="J323" i="1"/>
  <c r="J346" i="1"/>
  <c r="J291" i="1"/>
  <c r="J193" i="1"/>
  <c r="J132" i="1"/>
  <c r="J102" i="1"/>
  <c r="J278" i="1"/>
  <c r="J210" i="1"/>
  <c r="J67" i="1"/>
  <c r="J161" i="1"/>
  <c r="J217" i="1"/>
  <c r="J91" i="1"/>
  <c r="J179" i="1"/>
  <c r="J11" i="1"/>
  <c r="J47" i="1"/>
  <c r="J165" i="1"/>
  <c r="J309" i="1"/>
  <c r="J57" i="1"/>
  <c r="J276" i="1"/>
  <c r="J335" i="1"/>
  <c r="J27" i="1"/>
  <c r="J228" i="1"/>
  <c r="J30" i="1"/>
  <c r="J342" i="1"/>
  <c r="J152" i="1"/>
  <c r="J141" i="1"/>
  <c r="J347" i="1"/>
  <c r="J204" i="1"/>
  <c r="J184" i="1"/>
  <c r="J101" i="1"/>
  <c r="J56" i="1"/>
  <c r="J16" i="1"/>
  <c r="J318" i="1"/>
  <c r="J120" i="1"/>
  <c r="J70" i="1"/>
  <c r="J14" i="1"/>
  <c r="J150" i="1"/>
  <c r="J92" i="1"/>
  <c r="J125" i="1"/>
  <c r="H363" i="1"/>
  <c r="J310" i="1"/>
  <c r="J106" i="1"/>
  <c r="J146" i="1"/>
  <c r="J299" i="1"/>
  <c r="J160" i="1"/>
  <c r="J300" i="1"/>
  <c r="J46" i="1"/>
  <c r="J110" i="1"/>
  <c r="J223" i="1"/>
  <c r="J166" i="1"/>
  <c r="J105" i="1"/>
  <c r="J263" i="1"/>
  <c r="J267" i="1"/>
  <c r="J237" i="1"/>
  <c r="J113" i="1"/>
  <c r="J171" i="1"/>
  <c r="J61" i="1"/>
  <c r="J239" i="1"/>
  <c r="J272" i="1"/>
  <c r="J116" i="1"/>
  <c r="J63" i="1"/>
  <c r="J282" i="1"/>
  <c r="J227" i="1"/>
  <c r="J307" i="1"/>
  <c r="J155" i="1"/>
  <c r="J197" i="1"/>
  <c r="J332" i="1"/>
  <c r="J55" i="1"/>
  <c r="J103" i="1"/>
  <c r="J15" i="1"/>
  <c r="J286" i="1"/>
  <c r="J111" i="1"/>
  <c r="J358" i="1"/>
  <c r="J283" i="1"/>
  <c r="J167" i="1"/>
  <c r="J147" i="1"/>
  <c r="J136" i="1"/>
  <c r="J74" i="1"/>
  <c r="J18" i="1"/>
  <c r="J270" i="1"/>
  <c r="J118" i="1"/>
  <c r="J224" i="1"/>
  <c r="J151" i="1"/>
  <c r="J42" i="1"/>
  <c r="J54" i="1"/>
  <c r="J138" i="1"/>
  <c r="J34" i="1"/>
  <c r="J107" i="1"/>
  <c r="J95" i="1"/>
  <c r="J356" i="1"/>
  <c r="J98" i="1"/>
  <c r="J128" i="1"/>
  <c r="J68" i="1"/>
  <c r="J337" i="1"/>
  <c r="J212" i="1"/>
  <c r="J192" i="1"/>
  <c r="J149" i="1"/>
  <c r="J220" i="1"/>
  <c r="J44" i="1"/>
  <c r="J43" i="1"/>
  <c r="J104" i="1"/>
  <c r="J253" i="1"/>
  <c r="J211" i="1"/>
  <c r="J78" i="1"/>
  <c r="J261" i="1"/>
  <c r="J295" i="1"/>
  <c r="J246" i="1"/>
  <c r="J312" i="1"/>
  <c r="J31" i="1"/>
  <c r="J281" i="1"/>
  <c r="J350" i="1"/>
  <c r="J279" i="1"/>
  <c r="J117" i="1"/>
  <c r="J19" i="1"/>
  <c r="J186" i="1"/>
  <c r="J234" i="1"/>
  <c r="J26" i="1"/>
  <c r="J177" i="1"/>
  <c r="J201" i="1"/>
  <c r="J129" i="1"/>
  <c r="J289" i="1"/>
  <c r="J208" i="1"/>
  <c r="J143" i="1"/>
  <c r="J352" i="1"/>
  <c r="J199" i="1"/>
  <c r="J168" i="1"/>
  <c r="J38" i="1"/>
  <c r="J251" i="1"/>
  <c r="J94" i="1"/>
  <c r="J294" i="1"/>
  <c r="J33" i="1"/>
  <c r="J188" i="1"/>
  <c r="J232" i="1"/>
  <c r="J226" i="1"/>
  <c r="J48" i="1"/>
  <c r="J325" i="1"/>
  <c r="J156" i="1"/>
  <c r="J126" i="1"/>
  <c r="J195" i="1"/>
  <c r="J96" i="1"/>
  <c r="J277" i="1"/>
  <c r="J137" i="1"/>
  <c r="J81" i="1"/>
  <c r="J52" i="1"/>
  <c r="J148" i="1"/>
  <c r="J331" i="1"/>
  <c r="J93" i="1"/>
  <c r="J313" i="1"/>
  <c r="J230" i="1"/>
  <c r="J274" i="1"/>
  <c r="J71" i="1"/>
  <c r="J242" i="1"/>
  <c r="J340" i="1"/>
  <c r="J82" i="1"/>
  <c r="J205" i="1"/>
  <c r="J17" i="1"/>
  <c r="J268" i="1"/>
  <c r="J115" i="1"/>
  <c r="J163" i="1"/>
  <c r="J51" i="1"/>
  <c r="J23" i="1"/>
  <c r="J10" i="1"/>
  <c r="J326" i="1"/>
  <c r="J8" i="1"/>
  <c r="J22" i="1"/>
  <c r="J170" i="1"/>
  <c r="J327" i="1"/>
  <c r="J20" i="1"/>
  <c r="J85" i="1"/>
  <c r="J89" i="1"/>
  <c r="J200" i="1"/>
  <c r="J175" i="1"/>
  <c r="J99" i="1"/>
  <c r="J40" i="1"/>
  <c r="J164" i="1"/>
  <c r="J301" i="1"/>
  <c r="J290" i="1"/>
  <c r="J39" i="1"/>
  <c r="J162" i="1"/>
  <c r="J174" i="1"/>
  <c r="J158" i="1"/>
  <c r="J139" i="1"/>
  <c r="J145" i="1"/>
  <c r="J100" i="1"/>
  <c r="J49" i="1"/>
  <c r="J280" i="1"/>
  <c r="J180" i="1"/>
  <c r="J135" i="1"/>
  <c r="J334" i="1"/>
  <c r="J25" i="1"/>
  <c r="J176" i="1"/>
  <c r="J287" i="1"/>
  <c r="J338" i="1"/>
  <c r="J80" i="1"/>
  <c r="J41" i="1"/>
  <c r="J112" i="1"/>
  <c r="J123" i="1"/>
  <c r="J341" i="1"/>
  <c r="J21" i="1"/>
  <c r="J191" i="1"/>
  <c r="J235" i="1"/>
  <c r="J353" i="1"/>
  <c r="J73" i="1"/>
  <c r="J216" i="1"/>
  <c r="J345" i="1"/>
  <c r="J264" i="1"/>
  <c r="J297" i="1"/>
  <c r="J229" i="1"/>
  <c r="J360" i="1"/>
  <c r="J231" i="1"/>
  <c r="J322" i="1"/>
  <c r="J173" i="1"/>
  <c r="J119" i="1"/>
  <c r="J275" i="1"/>
  <c r="J315" i="1"/>
  <c r="J65" i="1"/>
  <c r="J339" i="1"/>
  <c r="J29" i="1"/>
  <c r="J185" i="1"/>
  <c r="J233" i="1"/>
  <c r="J256" i="1"/>
  <c r="J86" i="1"/>
  <c r="J214" i="1"/>
  <c r="J298" i="1"/>
  <c r="J87" i="1"/>
  <c r="J328" i="1"/>
  <c r="J24" i="1"/>
  <c r="J260" i="1"/>
  <c r="J130" i="1"/>
  <c r="J344" i="1"/>
  <c r="J302" i="1"/>
  <c r="J198" i="1"/>
  <c r="J266" i="1"/>
  <c r="J122" i="1"/>
  <c r="J133" i="1"/>
  <c r="J159" i="1"/>
  <c r="J28" i="1"/>
  <c r="J257" i="1"/>
  <c r="J288" i="1"/>
  <c r="J183" i="1"/>
  <c r="J321" i="1"/>
  <c r="J351" i="1"/>
  <c r="J359" i="1"/>
  <c r="J348" i="1"/>
  <c r="J329" i="1"/>
  <c r="J311" i="1"/>
  <c r="J354" i="1"/>
  <c r="J262" i="1"/>
  <c r="J12" i="1"/>
  <c r="J238" i="1"/>
  <c r="J32" i="1"/>
  <c r="J336" i="1"/>
  <c r="J221" i="1"/>
  <c r="J259" i="1"/>
  <c r="J97" i="1"/>
  <c r="J248" i="1"/>
  <c r="J124" i="1"/>
  <c r="J249" i="1"/>
  <c r="J88" i="1"/>
  <c r="J108" i="1"/>
  <c r="J247" i="1"/>
  <c r="J144" i="1"/>
  <c r="J140" i="1"/>
  <c r="J45" i="1"/>
  <c r="J77" i="1"/>
  <c r="J189" i="1"/>
  <c r="J292" i="1"/>
  <c r="J225" i="1"/>
  <c r="J50" i="1"/>
  <c r="J305" i="1"/>
  <c r="J244" i="1"/>
  <c r="J76" i="1"/>
  <c r="J36" i="1"/>
  <c r="J59" i="1"/>
  <c r="J207" i="1"/>
  <c r="J13" i="1"/>
  <c r="J357" i="1"/>
  <c r="J196" i="1"/>
  <c r="J252" i="1"/>
  <c r="J296" i="1"/>
  <c r="J109" i="1"/>
  <c r="J83" i="1"/>
  <c r="J243" i="1"/>
  <c r="J58" i="1"/>
  <c r="J60" i="1"/>
  <c r="J37" i="1"/>
  <c r="J304" i="1"/>
  <c r="J303" i="1"/>
  <c r="J273" i="1"/>
  <c r="J240" i="1"/>
  <c r="J79" i="1"/>
  <c r="J317" i="1"/>
  <c r="J75" i="1"/>
  <c r="J206" i="1"/>
  <c r="J153" i="1"/>
  <c r="J202" i="1"/>
  <c r="J271" i="1"/>
  <c r="J213" i="1"/>
  <c r="J69" i="1"/>
  <c r="J209" i="1"/>
  <c r="J349" i="1"/>
  <c r="J245" i="1"/>
  <c r="J236" i="1"/>
  <c r="H19" i="3"/>
  <c r="I19" i="3" s="1"/>
  <c r="J16" i="3" s="1"/>
  <c r="I7" i="3"/>
  <c r="G19" i="3"/>
  <c r="J363" i="1" l="1"/>
  <c r="J12" i="3"/>
  <c r="J7" i="3"/>
  <c r="J19" i="3"/>
  <c r="J13" i="3"/>
  <c r="J10" i="3"/>
  <c r="J8" i="3"/>
  <c r="J17" i="3"/>
  <c r="J15" i="3"/>
  <c r="J14" i="3"/>
  <c r="J11" i="3"/>
  <c r="J9" i="3"/>
  <c r="J365" i="1" l="1"/>
  <c r="J366" i="1"/>
  <c r="K222" i="1" l="1"/>
  <c r="L222" i="1" s="1"/>
  <c r="M222" i="1" s="1"/>
  <c r="N222" i="1" s="1"/>
  <c r="O222" i="1" s="1"/>
  <c r="K355" i="1"/>
  <c r="L355" i="1" s="1"/>
  <c r="M355" i="1" s="1"/>
  <c r="N355" i="1" s="1"/>
  <c r="O355" i="1" s="1"/>
  <c r="K172" i="1"/>
  <c r="L172" i="1" s="1"/>
  <c r="M172" i="1" s="1"/>
  <c r="N172" i="1" s="1"/>
  <c r="O172" i="1" s="1"/>
  <c r="C4" i="1"/>
  <c r="K319" i="1"/>
  <c r="L319" i="1" s="1"/>
  <c r="M319" i="1" s="1"/>
  <c r="N319" i="1" s="1"/>
  <c r="O319" i="1" s="1"/>
  <c r="K114" i="1"/>
  <c r="L114" i="1" s="1"/>
  <c r="M114" i="1" s="1"/>
  <c r="N114" i="1" s="1"/>
  <c r="O114" i="1" s="1"/>
  <c r="K218" i="1"/>
  <c r="L218" i="1" s="1"/>
  <c r="M218" i="1" s="1"/>
  <c r="N218" i="1" s="1"/>
  <c r="O218" i="1" s="1"/>
  <c r="K142" i="1"/>
  <c r="L142" i="1" s="1"/>
  <c r="M142" i="1" s="1"/>
  <c r="N142" i="1" s="1"/>
  <c r="O142" i="1" s="1"/>
  <c r="K121" i="1"/>
  <c r="L121" i="1" s="1"/>
  <c r="M121" i="1" s="1"/>
  <c r="N121" i="1" s="1"/>
  <c r="O121" i="1" s="1"/>
  <c r="K169" i="1"/>
  <c r="L169" i="1" s="1"/>
  <c r="M169" i="1" s="1"/>
  <c r="N169" i="1" s="1"/>
  <c r="O169" i="1" s="1"/>
  <c r="K178" i="1"/>
  <c r="L178" i="1" s="1"/>
  <c r="M178" i="1" s="1"/>
  <c r="N178" i="1" s="1"/>
  <c r="O178" i="1" s="1"/>
  <c r="K64" i="1"/>
  <c r="L64" i="1" s="1"/>
  <c r="M64" i="1" s="1"/>
  <c r="N64" i="1" s="1"/>
  <c r="O64" i="1" s="1"/>
  <c r="K254" i="1"/>
  <c r="L254" i="1" s="1"/>
  <c r="M254" i="1" s="1"/>
  <c r="N254" i="1" s="1"/>
  <c r="O254" i="1" s="1"/>
  <c r="K203" i="1"/>
  <c r="L203" i="1" s="1"/>
  <c r="M203" i="1" s="1"/>
  <c r="N203" i="1" s="1"/>
  <c r="O203" i="1" s="1"/>
  <c r="K9" i="1"/>
  <c r="L9" i="1" s="1"/>
  <c r="M9" i="1" s="1"/>
  <c r="N9" i="1" s="1"/>
  <c r="O9" i="1" s="1"/>
  <c r="K314" i="1"/>
  <c r="L314" i="1" s="1"/>
  <c r="M314" i="1" s="1"/>
  <c r="N314" i="1" s="1"/>
  <c r="O314" i="1" s="1"/>
  <c r="K333" i="1"/>
  <c r="L333" i="1" s="1"/>
  <c r="M333" i="1" s="1"/>
  <c r="N333" i="1" s="1"/>
  <c r="O333" i="1" s="1"/>
  <c r="K316" i="1"/>
  <c r="L316" i="1" s="1"/>
  <c r="M316" i="1" s="1"/>
  <c r="N316" i="1" s="1"/>
  <c r="O316" i="1" s="1"/>
  <c r="K182" i="1"/>
  <c r="L182" i="1" s="1"/>
  <c r="M182" i="1" s="1"/>
  <c r="N182" i="1" s="1"/>
  <c r="O182" i="1" s="1"/>
  <c r="K284" i="1"/>
  <c r="L284" i="1" s="1"/>
  <c r="M284" i="1" s="1"/>
  <c r="N284" i="1" s="1"/>
  <c r="O284" i="1" s="1"/>
  <c r="K53" i="1"/>
  <c r="L53" i="1" s="1"/>
  <c r="M53" i="1" s="1"/>
  <c r="N53" i="1" s="1"/>
  <c r="O53" i="1" s="1"/>
  <c r="K258" i="1"/>
  <c r="L258" i="1" s="1"/>
  <c r="M258" i="1" s="1"/>
  <c r="N258" i="1" s="1"/>
  <c r="O258" i="1" s="1"/>
  <c r="K343" i="1"/>
  <c r="L343" i="1" s="1"/>
  <c r="M343" i="1" s="1"/>
  <c r="N343" i="1" s="1"/>
  <c r="O343" i="1" s="1"/>
  <c r="K62" i="1"/>
  <c r="L62" i="1" s="1"/>
  <c r="M62" i="1" s="1"/>
  <c r="N62" i="1" s="1"/>
  <c r="O62" i="1" s="1"/>
  <c r="K131" i="1"/>
  <c r="L131" i="1" s="1"/>
  <c r="M131" i="1" s="1"/>
  <c r="N131" i="1" s="1"/>
  <c r="O131" i="1" s="1"/>
  <c r="K66" i="1"/>
  <c r="L66" i="1" s="1"/>
  <c r="M66" i="1" s="1"/>
  <c r="N66" i="1" s="1"/>
  <c r="O66" i="1" s="1"/>
  <c r="K84" i="1"/>
  <c r="L84" i="1" s="1"/>
  <c r="M84" i="1" s="1"/>
  <c r="N84" i="1" s="1"/>
  <c r="O84" i="1" s="1"/>
  <c r="K181" i="1"/>
  <c r="L181" i="1" s="1"/>
  <c r="M181" i="1" s="1"/>
  <c r="N181" i="1" s="1"/>
  <c r="O181" i="1" s="1"/>
  <c r="K285" i="1"/>
  <c r="L285" i="1" s="1"/>
  <c r="M285" i="1" s="1"/>
  <c r="N285" i="1" s="1"/>
  <c r="O285" i="1" s="1"/>
  <c r="K72" i="1"/>
  <c r="L72" i="1" s="1"/>
  <c r="M72" i="1" s="1"/>
  <c r="N72" i="1" s="1"/>
  <c r="O72" i="1" s="1"/>
  <c r="K157" i="1"/>
  <c r="L157" i="1" s="1"/>
  <c r="M157" i="1" s="1"/>
  <c r="N157" i="1" s="1"/>
  <c r="O157" i="1" s="1"/>
  <c r="K265" i="1"/>
  <c r="L265" i="1" s="1"/>
  <c r="M265" i="1" s="1"/>
  <c r="N265" i="1" s="1"/>
  <c r="O265" i="1" s="1"/>
  <c r="K306" i="1"/>
  <c r="L306" i="1" s="1"/>
  <c r="M306" i="1" s="1"/>
  <c r="N306" i="1" s="1"/>
  <c r="O306" i="1" s="1"/>
  <c r="K330" i="1"/>
  <c r="L330" i="1" s="1"/>
  <c r="M330" i="1" s="1"/>
  <c r="N330" i="1" s="1"/>
  <c r="O330" i="1" s="1"/>
  <c r="K320" i="1"/>
  <c r="L320" i="1" s="1"/>
  <c r="M320" i="1" s="1"/>
  <c r="N320" i="1" s="1"/>
  <c r="O320" i="1" s="1"/>
  <c r="K250" i="1"/>
  <c r="L250" i="1" s="1"/>
  <c r="M250" i="1" s="1"/>
  <c r="N250" i="1" s="1"/>
  <c r="O250" i="1" s="1"/>
  <c r="K241" i="1"/>
  <c r="L241" i="1" s="1"/>
  <c r="M241" i="1" s="1"/>
  <c r="N241" i="1" s="1"/>
  <c r="O241" i="1" s="1"/>
  <c r="K324" i="1"/>
  <c r="L324" i="1" s="1"/>
  <c r="M324" i="1" s="1"/>
  <c r="N324" i="1" s="1"/>
  <c r="O324" i="1" s="1"/>
  <c r="K154" i="1"/>
  <c r="L154" i="1" s="1"/>
  <c r="M154" i="1" s="1"/>
  <c r="N154" i="1" s="1"/>
  <c r="O154" i="1" s="1"/>
  <c r="K35" i="1"/>
  <c r="L35" i="1" s="1"/>
  <c r="M35" i="1" s="1"/>
  <c r="N35" i="1" s="1"/>
  <c r="O35" i="1" s="1"/>
  <c r="K190" i="1"/>
  <c r="L190" i="1" s="1"/>
  <c r="M190" i="1" s="1"/>
  <c r="N190" i="1" s="1"/>
  <c r="O190" i="1" s="1"/>
  <c r="K362" i="1"/>
  <c r="L362" i="1" s="1"/>
  <c r="M362" i="1" s="1"/>
  <c r="N362" i="1" s="1"/>
  <c r="O362" i="1" s="1"/>
  <c r="K269" i="1"/>
  <c r="L269" i="1" s="1"/>
  <c r="M269" i="1" s="1"/>
  <c r="N269" i="1" s="1"/>
  <c r="O269" i="1" s="1"/>
  <c r="K219" i="1"/>
  <c r="L219" i="1" s="1"/>
  <c r="M219" i="1" s="1"/>
  <c r="N219" i="1" s="1"/>
  <c r="O219" i="1" s="1"/>
  <c r="K255" i="1"/>
  <c r="L255" i="1" s="1"/>
  <c r="M255" i="1" s="1"/>
  <c r="N255" i="1" s="1"/>
  <c r="O255" i="1" s="1"/>
  <c r="K194" i="1"/>
  <c r="L194" i="1" s="1"/>
  <c r="M194" i="1" s="1"/>
  <c r="N194" i="1" s="1"/>
  <c r="O194" i="1" s="1"/>
  <c r="K293" i="1"/>
  <c r="L293" i="1" s="1"/>
  <c r="M293" i="1" s="1"/>
  <c r="N293" i="1" s="1"/>
  <c r="O293" i="1" s="1"/>
  <c r="K308" i="1"/>
  <c r="L308" i="1" s="1"/>
  <c r="M308" i="1" s="1"/>
  <c r="N308" i="1" s="1"/>
  <c r="O308" i="1" s="1"/>
  <c r="K90" i="1"/>
  <c r="L90" i="1" s="1"/>
  <c r="M90" i="1" s="1"/>
  <c r="N90" i="1" s="1"/>
  <c r="O90" i="1" s="1"/>
  <c r="K127" i="1"/>
  <c r="L127" i="1" s="1"/>
  <c r="M127" i="1" s="1"/>
  <c r="N127" i="1" s="1"/>
  <c r="O127" i="1" s="1"/>
  <c r="K215" i="1"/>
  <c r="L215" i="1" s="1"/>
  <c r="M215" i="1" s="1"/>
  <c r="N215" i="1" s="1"/>
  <c r="O215" i="1" s="1"/>
  <c r="K187" i="1"/>
  <c r="L187" i="1" s="1"/>
  <c r="M187" i="1" s="1"/>
  <c r="N187" i="1" s="1"/>
  <c r="O187" i="1" s="1"/>
  <c r="K346" i="1"/>
  <c r="L346" i="1" s="1"/>
  <c r="M346" i="1" s="1"/>
  <c r="N346" i="1" s="1"/>
  <c r="O346" i="1" s="1"/>
  <c r="K278" i="1"/>
  <c r="L278" i="1" s="1"/>
  <c r="M278" i="1" s="1"/>
  <c r="N278" i="1" s="1"/>
  <c r="O278" i="1" s="1"/>
  <c r="K179" i="1"/>
  <c r="L179" i="1" s="1"/>
  <c r="M179" i="1" s="1"/>
  <c r="N179" i="1" s="1"/>
  <c r="O179" i="1" s="1"/>
  <c r="K47" i="1"/>
  <c r="L47" i="1" s="1"/>
  <c r="M47" i="1" s="1"/>
  <c r="N47" i="1" s="1"/>
  <c r="O47" i="1" s="1"/>
  <c r="K165" i="1"/>
  <c r="L165" i="1" s="1"/>
  <c r="M165" i="1" s="1"/>
  <c r="N165" i="1" s="1"/>
  <c r="O165" i="1" s="1"/>
  <c r="K57" i="1"/>
  <c r="L57" i="1" s="1"/>
  <c r="M57" i="1" s="1"/>
  <c r="N57" i="1" s="1"/>
  <c r="O57" i="1" s="1"/>
  <c r="K27" i="1"/>
  <c r="L27" i="1" s="1"/>
  <c r="M27" i="1" s="1"/>
  <c r="N27" i="1" s="1"/>
  <c r="O27" i="1" s="1"/>
  <c r="K141" i="1"/>
  <c r="L141" i="1" s="1"/>
  <c r="M141" i="1" s="1"/>
  <c r="N141" i="1" s="1"/>
  <c r="O141" i="1" s="1"/>
  <c r="K56" i="1"/>
  <c r="L56" i="1" s="1"/>
  <c r="M56" i="1" s="1"/>
  <c r="N56" i="1" s="1"/>
  <c r="O56" i="1" s="1"/>
  <c r="K120" i="1"/>
  <c r="L120" i="1" s="1"/>
  <c r="M120" i="1" s="1"/>
  <c r="N120" i="1" s="1"/>
  <c r="O120" i="1" s="1"/>
  <c r="K150" i="1"/>
  <c r="L150" i="1" s="1"/>
  <c r="M150" i="1" s="1"/>
  <c r="N150" i="1" s="1"/>
  <c r="O150" i="1" s="1"/>
  <c r="K106" i="1"/>
  <c r="L106" i="1" s="1"/>
  <c r="M106" i="1" s="1"/>
  <c r="N106" i="1" s="1"/>
  <c r="O106" i="1" s="1"/>
  <c r="K299" i="1"/>
  <c r="L299" i="1" s="1"/>
  <c r="M299" i="1" s="1"/>
  <c r="N299" i="1" s="1"/>
  <c r="O299" i="1" s="1"/>
  <c r="K46" i="1"/>
  <c r="L46" i="1" s="1"/>
  <c r="M46" i="1" s="1"/>
  <c r="N46" i="1" s="1"/>
  <c r="O46" i="1" s="1"/>
  <c r="K237" i="1"/>
  <c r="L237" i="1" s="1"/>
  <c r="M237" i="1" s="1"/>
  <c r="N237" i="1" s="1"/>
  <c r="O237" i="1" s="1"/>
  <c r="K171" i="1"/>
  <c r="L171" i="1" s="1"/>
  <c r="M171" i="1" s="1"/>
  <c r="N171" i="1" s="1"/>
  <c r="O171" i="1" s="1"/>
  <c r="K239" i="1"/>
  <c r="L239" i="1" s="1"/>
  <c r="M239" i="1" s="1"/>
  <c r="N239" i="1" s="1"/>
  <c r="O239" i="1" s="1"/>
  <c r="K116" i="1"/>
  <c r="L116" i="1" s="1"/>
  <c r="M116" i="1" s="1"/>
  <c r="N116" i="1" s="1"/>
  <c r="O116" i="1" s="1"/>
  <c r="K63" i="1"/>
  <c r="L63" i="1" s="1"/>
  <c r="M63" i="1" s="1"/>
  <c r="N63" i="1" s="1"/>
  <c r="O63" i="1" s="1"/>
  <c r="K307" i="1"/>
  <c r="L307" i="1" s="1"/>
  <c r="M307" i="1" s="1"/>
  <c r="N307" i="1" s="1"/>
  <c r="O307" i="1" s="1"/>
  <c r="K286" i="1"/>
  <c r="L286" i="1" s="1"/>
  <c r="M286" i="1" s="1"/>
  <c r="N286" i="1" s="1"/>
  <c r="O286" i="1" s="1"/>
  <c r="K34" i="1"/>
  <c r="L34" i="1" s="1"/>
  <c r="M34" i="1" s="1"/>
  <c r="N34" i="1" s="1"/>
  <c r="O34" i="1" s="1"/>
  <c r="K43" i="1"/>
  <c r="L43" i="1" s="1"/>
  <c r="M43" i="1" s="1"/>
  <c r="N43" i="1" s="1"/>
  <c r="O43" i="1" s="1"/>
  <c r="K211" i="1"/>
  <c r="L211" i="1" s="1"/>
  <c r="M211" i="1" s="1"/>
  <c r="N211" i="1" s="1"/>
  <c r="O211" i="1" s="1"/>
  <c r="K261" i="1"/>
  <c r="L261" i="1" s="1"/>
  <c r="M261" i="1" s="1"/>
  <c r="N261" i="1" s="1"/>
  <c r="O261" i="1" s="1"/>
  <c r="K312" i="1"/>
  <c r="L312" i="1" s="1"/>
  <c r="M312" i="1" s="1"/>
  <c r="N312" i="1" s="1"/>
  <c r="O312" i="1" s="1"/>
  <c r="K31" i="1"/>
  <c r="L31" i="1" s="1"/>
  <c r="M31" i="1" s="1"/>
  <c r="N31" i="1" s="1"/>
  <c r="O31" i="1" s="1"/>
  <c r="K350" i="1"/>
  <c r="L350" i="1" s="1"/>
  <c r="M350" i="1" s="1"/>
  <c r="N350" i="1" s="1"/>
  <c r="O350" i="1" s="1"/>
  <c r="K177" i="1"/>
  <c r="L177" i="1" s="1"/>
  <c r="M177" i="1" s="1"/>
  <c r="N177" i="1" s="1"/>
  <c r="O177" i="1" s="1"/>
  <c r="K208" i="1"/>
  <c r="L208" i="1" s="1"/>
  <c r="M208" i="1" s="1"/>
  <c r="N208" i="1" s="1"/>
  <c r="O208" i="1" s="1"/>
  <c r="K352" i="1"/>
  <c r="L352" i="1" s="1"/>
  <c r="M352" i="1" s="1"/>
  <c r="N352" i="1" s="1"/>
  <c r="O352" i="1" s="1"/>
  <c r="K294" i="1"/>
  <c r="L294" i="1" s="1"/>
  <c r="M294" i="1" s="1"/>
  <c r="N294" i="1" s="1"/>
  <c r="O294" i="1" s="1"/>
  <c r="K156" i="1"/>
  <c r="L156" i="1" s="1"/>
  <c r="M156" i="1" s="1"/>
  <c r="N156" i="1" s="1"/>
  <c r="O156" i="1" s="1"/>
  <c r="K230" i="1"/>
  <c r="L230" i="1" s="1"/>
  <c r="M230" i="1" s="1"/>
  <c r="N230" i="1" s="1"/>
  <c r="O230" i="1" s="1"/>
  <c r="K242" i="1"/>
  <c r="L242" i="1" s="1"/>
  <c r="M242" i="1" s="1"/>
  <c r="N242" i="1" s="1"/>
  <c r="O242" i="1" s="1"/>
  <c r="K82" i="1"/>
  <c r="L82" i="1" s="1"/>
  <c r="M82" i="1" s="1"/>
  <c r="N82" i="1" s="1"/>
  <c r="O82" i="1" s="1"/>
  <c r="K17" i="1"/>
  <c r="L17" i="1" s="1"/>
  <c r="M17" i="1" s="1"/>
  <c r="N17" i="1" s="1"/>
  <c r="O17" i="1" s="1"/>
  <c r="K163" i="1"/>
  <c r="L163" i="1" s="1"/>
  <c r="M163" i="1" s="1"/>
  <c r="N163" i="1" s="1"/>
  <c r="O163" i="1" s="1"/>
  <c r="K23" i="1"/>
  <c r="L23" i="1" s="1"/>
  <c r="M23" i="1" s="1"/>
  <c r="N23" i="1" s="1"/>
  <c r="O23" i="1" s="1"/>
  <c r="K99" i="1"/>
  <c r="L99" i="1" s="1"/>
  <c r="M99" i="1" s="1"/>
  <c r="N99" i="1" s="1"/>
  <c r="O99" i="1" s="1"/>
  <c r="K40" i="1"/>
  <c r="L40" i="1" s="1"/>
  <c r="M40" i="1" s="1"/>
  <c r="N40" i="1" s="1"/>
  <c r="O40" i="1" s="1"/>
  <c r="K180" i="1"/>
  <c r="L180" i="1" s="1"/>
  <c r="M180" i="1" s="1"/>
  <c r="N180" i="1" s="1"/>
  <c r="O180" i="1" s="1"/>
  <c r="K334" i="1"/>
  <c r="L334" i="1" s="1"/>
  <c r="M334" i="1" s="1"/>
  <c r="N334" i="1" s="1"/>
  <c r="O334" i="1" s="1"/>
  <c r="K176" i="1"/>
  <c r="L176" i="1" s="1"/>
  <c r="M176" i="1" s="1"/>
  <c r="N176" i="1" s="1"/>
  <c r="O176" i="1" s="1"/>
  <c r="K80" i="1"/>
  <c r="L80" i="1" s="1"/>
  <c r="M80" i="1" s="1"/>
  <c r="N80" i="1" s="1"/>
  <c r="O80" i="1" s="1"/>
  <c r="K112" i="1"/>
  <c r="L112" i="1" s="1"/>
  <c r="M112" i="1" s="1"/>
  <c r="N112" i="1" s="1"/>
  <c r="O112" i="1" s="1"/>
  <c r="K341" i="1"/>
  <c r="L341" i="1" s="1"/>
  <c r="M341" i="1" s="1"/>
  <c r="N341" i="1" s="1"/>
  <c r="O341" i="1" s="1"/>
  <c r="K173" i="1"/>
  <c r="L173" i="1" s="1"/>
  <c r="M173" i="1" s="1"/>
  <c r="N173" i="1" s="1"/>
  <c r="O173" i="1" s="1"/>
  <c r="K256" i="1"/>
  <c r="L256" i="1" s="1"/>
  <c r="M256" i="1" s="1"/>
  <c r="N256" i="1" s="1"/>
  <c r="O256" i="1" s="1"/>
  <c r="K86" i="1"/>
  <c r="L86" i="1" s="1"/>
  <c r="M86" i="1" s="1"/>
  <c r="N86" i="1" s="1"/>
  <c r="O86" i="1" s="1"/>
  <c r="K87" i="1"/>
  <c r="L87" i="1" s="1"/>
  <c r="M87" i="1" s="1"/>
  <c r="N87" i="1" s="1"/>
  <c r="O87" i="1" s="1"/>
  <c r="K260" i="1"/>
  <c r="L260" i="1" s="1"/>
  <c r="M260" i="1" s="1"/>
  <c r="N260" i="1" s="1"/>
  <c r="O260" i="1" s="1"/>
  <c r="K198" i="1"/>
  <c r="L198" i="1" s="1"/>
  <c r="M198" i="1" s="1"/>
  <c r="N198" i="1" s="1"/>
  <c r="O198" i="1" s="1"/>
  <c r="K266" i="1"/>
  <c r="L266" i="1" s="1"/>
  <c r="M266" i="1" s="1"/>
  <c r="N266" i="1" s="1"/>
  <c r="O266" i="1" s="1"/>
  <c r="K122" i="1"/>
  <c r="L122" i="1" s="1"/>
  <c r="M122" i="1" s="1"/>
  <c r="N122" i="1" s="1"/>
  <c r="O122" i="1" s="1"/>
  <c r="K28" i="1"/>
  <c r="L28" i="1" s="1"/>
  <c r="M28" i="1" s="1"/>
  <c r="N28" i="1" s="1"/>
  <c r="O28" i="1" s="1"/>
  <c r="K257" i="1"/>
  <c r="L257" i="1" s="1"/>
  <c r="M257" i="1" s="1"/>
  <c r="N257" i="1" s="1"/>
  <c r="O257" i="1" s="1"/>
  <c r="K321" i="1"/>
  <c r="L321" i="1" s="1"/>
  <c r="M321" i="1" s="1"/>
  <c r="N321" i="1" s="1"/>
  <c r="O321" i="1" s="1"/>
  <c r="K336" i="1"/>
  <c r="L336" i="1" s="1"/>
  <c r="M336" i="1" s="1"/>
  <c r="N336" i="1" s="1"/>
  <c r="O336" i="1" s="1"/>
  <c r="K144" i="1"/>
  <c r="L144" i="1" s="1"/>
  <c r="M144" i="1" s="1"/>
  <c r="N144" i="1" s="1"/>
  <c r="O144" i="1" s="1"/>
  <c r="K45" i="1"/>
  <c r="L45" i="1" s="1"/>
  <c r="M45" i="1" s="1"/>
  <c r="N45" i="1" s="1"/>
  <c r="O45" i="1" s="1"/>
  <c r="K189" i="1"/>
  <c r="L189" i="1" s="1"/>
  <c r="M189" i="1" s="1"/>
  <c r="N189" i="1" s="1"/>
  <c r="O189" i="1" s="1"/>
  <c r="K76" i="1"/>
  <c r="L76" i="1" s="1"/>
  <c r="M76" i="1" s="1"/>
  <c r="N76" i="1" s="1"/>
  <c r="O76" i="1" s="1"/>
  <c r="K36" i="1"/>
  <c r="L36" i="1" s="1"/>
  <c r="M36" i="1" s="1"/>
  <c r="N36" i="1" s="1"/>
  <c r="O36" i="1" s="1"/>
  <c r="K207" i="1"/>
  <c r="L207" i="1" s="1"/>
  <c r="M207" i="1" s="1"/>
  <c r="N207" i="1" s="1"/>
  <c r="O207" i="1" s="1"/>
  <c r="K13" i="1"/>
  <c r="L13" i="1" s="1"/>
  <c r="M13" i="1" s="1"/>
  <c r="N13" i="1" s="1"/>
  <c r="O13" i="1" s="1"/>
  <c r="K83" i="1"/>
  <c r="L83" i="1" s="1"/>
  <c r="M83" i="1" s="1"/>
  <c r="N83" i="1" s="1"/>
  <c r="O83" i="1" s="1"/>
  <c r="K58" i="1"/>
  <c r="L58" i="1" s="1"/>
  <c r="M58" i="1" s="1"/>
  <c r="N58" i="1" s="1"/>
  <c r="O58" i="1" s="1"/>
  <c r="K202" i="1"/>
  <c r="L202" i="1" s="1"/>
  <c r="M202" i="1" s="1"/>
  <c r="N202" i="1" s="1"/>
  <c r="O202" i="1" s="1"/>
  <c r="K271" i="1"/>
  <c r="L271" i="1" s="1"/>
  <c r="M271" i="1" s="1"/>
  <c r="N271" i="1" s="1"/>
  <c r="O271" i="1" s="1"/>
  <c r="K69" i="1"/>
  <c r="L69" i="1" s="1"/>
  <c r="M69" i="1" s="1"/>
  <c r="N69" i="1" s="1"/>
  <c r="O69" i="1" s="1"/>
  <c r="K245" i="1"/>
  <c r="L245" i="1" s="1"/>
  <c r="M245" i="1" s="1"/>
  <c r="N245" i="1" s="1"/>
  <c r="O245" i="1" s="1"/>
  <c r="K184" i="1"/>
  <c r="L184" i="1" s="1"/>
  <c r="M184" i="1" s="1"/>
  <c r="N184" i="1" s="1"/>
  <c r="O184" i="1" s="1"/>
  <c r="K310" i="1"/>
  <c r="L310" i="1" s="1"/>
  <c r="M310" i="1" s="1"/>
  <c r="N310" i="1" s="1"/>
  <c r="O310" i="1" s="1"/>
  <c r="K300" i="1"/>
  <c r="L300" i="1" s="1"/>
  <c r="M300" i="1" s="1"/>
  <c r="N300" i="1" s="1"/>
  <c r="O300" i="1" s="1"/>
  <c r="K267" i="1"/>
  <c r="L267" i="1" s="1"/>
  <c r="M267" i="1" s="1"/>
  <c r="N267" i="1" s="1"/>
  <c r="O267" i="1" s="1"/>
  <c r="K61" i="1"/>
  <c r="L61" i="1" s="1"/>
  <c r="M61" i="1" s="1"/>
  <c r="N61" i="1" s="1"/>
  <c r="O61" i="1" s="1"/>
  <c r="K227" i="1"/>
  <c r="L227" i="1" s="1"/>
  <c r="M227" i="1" s="1"/>
  <c r="N227" i="1" s="1"/>
  <c r="O227" i="1" s="1"/>
  <c r="K15" i="1"/>
  <c r="L15" i="1" s="1"/>
  <c r="M15" i="1" s="1"/>
  <c r="N15" i="1" s="1"/>
  <c r="O15" i="1" s="1"/>
  <c r="K358" i="1"/>
  <c r="L358" i="1" s="1"/>
  <c r="M358" i="1" s="1"/>
  <c r="N358" i="1" s="1"/>
  <c r="O358" i="1" s="1"/>
  <c r="K323" i="1"/>
  <c r="L323" i="1" s="1"/>
  <c r="M323" i="1" s="1"/>
  <c r="N323" i="1" s="1"/>
  <c r="O323" i="1" s="1"/>
  <c r="K291" i="1"/>
  <c r="L291" i="1" s="1"/>
  <c r="M291" i="1" s="1"/>
  <c r="N291" i="1" s="1"/>
  <c r="O291" i="1" s="1"/>
  <c r="K193" i="1"/>
  <c r="L193" i="1" s="1"/>
  <c r="M193" i="1" s="1"/>
  <c r="N193" i="1" s="1"/>
  <c r="O193" i="1" s="1"/>
  <c r="K102" i="1"/>
  <c r="L102" i="1" s="1"/>
  <c r="M102" i="1" s="1"/>
  <c r="N102" i="1" s="1"/>
  <c r="O102" i="1" s="1"/>
  <c r="K210" i="1"/>
  <c r="L210" i="1" s="1"/>
  <c r="M210" i="1" s="1"/>
  <c r="N210" i="1" s="1"/>
  <c r="O210" i="1" s="1"/>
  <c r="K335" i="1"/>
  <c r="L335" i="1" s="1"/>
  <c r="M335" i="1" s="1"/>
  <c r="N335" i="1" s="1"/>
  <c r="O335" i="1" s="1"/>
  <c r="K30" i="1"/>
  <c r="L30" i="1" s="1"/>
  <c r="M30" i="1" s="1"/>
  <c r="N30" i="1" s="1"/>
  <c r="O30" i="1" s="1"/>
  <c r="K101" i="1"/>
  <c r="L101" i="1" s="1"/>
  <c r="M101" i="1" s="1"/>
  <c r="N101" i="1" s="1"/>
  <c r="O101" i="1" s="1"/>
  <c r="K318" i="1"/>
  <c r="L318" i="1" s="1"/>
  <c r="M318" i="1" s="1"/>
  <c r="N318" i="1" s="1"/>
  <c r="O318" i="1" s="1"/>
  <c r="K70" i="1"/>
  <c r="L70" i="1" s="1"/>
  <c r="M70" i="1" s="1"/>
  <c r="N70" i="1" s="1"/>
  <c r="O70" i="1" s="1"/>
  <c r="K125" i="1"/>
  <c r="L125" i="1" s="1"/>
  <c r="M125" i="1" s="1"/>
  <c r="N125" i="1" s="1"/>
  <c r="O125" i="1" s="1"/>
  <c r="K146" i="1"/>
  <c r="L146" i="1" s="1"/>
  <c r="M146" i="1" s="1"/>
  <c r="N146" i="1" s="1"/>
  <c r="O146" i="1" s="1"/>
  <c r="K223" i="1"/>
  <c r="L223" i="1" s="1"/>
  <c r="M223" i="1" s="1"/>
  <c r="N223" i="1" s="1"/>
  <c r="O223" i="1" s="1"/>
  <c r="K332" i="1"/>
  <c r="L332" i="1" s="1"/>
  <c r="M332" i="1" s="1"/>
  <c r="N332" i="1" s="1"/>
  <c r="O332" i="1" s="1"/>
  <c r="K283" i="1"/>
  <c r="L283" i="1" s="1"/>
  <c r="M283" i="1" s="1"/>
  <c r="N283" i="1" s="1"/>
  <c r="O283" i="1" s="1"/>
  <c r="K18" i="1"/>
  <c r="L18" i="1" s="1"/>
  <c r="M18" i="1" s="1"/>
  <c r="N18" i="1" s="1"/>
  <c r="O18" i="1" s="1"/>
  <c r="K224" i="1"/>
  <c r="L224" i="1" s="1"/>
  <c r="M224" i="1" s="1"/>
  <c r="N224" i="1" s="1"/>
  <c r="O224" i="1" s="1"/>
  <c r="K42" i="1"/>
  <c r="L42" i="1" s="1"/>
  <c r="M42" i="1" s="1"/>
  <c r="N42" i="1" s="1"/>
  <c r="O42" i="1" s="1"/>
  <c r="K138" i="1"/>
  <c r="L138" i="1" s="1"/>
  <c r="M138" i="1" s="1"/>
  <c r="N138" i="1" s="1"/>
  <c r="O138" i="1" s="1"/>
  <c r="K356" i="1"/>
  <c r="L356" i="1" s="1"/>
  <c r="M356" i="1" s="1"/>
  <c r="N356" i="1" s="1"/>
  <c r="O356" i="1" s="1"/>
  <c r="K98" i="1"/>
  <c r="L98" i="1" s="1"/>
  <c r="M98" i="1" s="1"/>
  <c r="N98" i="1" s="1"/>
  <c r="O98" i="1" s="1"/>
  <c r="K68" i="1"/>
  <c r="L68" i="1" s="1"/>
  <c r="M68" i="1" s="1"/>
  <c r="N68" i="1" s="1"/>
  <c r="O68" i="1" s="1"/>
  <c r="K212" i="1"/>
  <c r="L212" i="1" s="1"/>
  <c r="M212" i="1" s="1"/>
  <c r="N212" i="1" s="1"/>
  <c r="O212" i="1" s="1"/>
  <c r="K19" i="1"/>
  <c r="L19" i="1" s="1"/>
  <c r="M19" i="1" s="1"/>
  <c r="N19" i="1" s="1"/>
  <c r="O19" i="1" s="1"/>
  <c r="K234" i="1"/>
  <c r="L234" i="1" s="1"/>
  <c r="M234" i="1" s="1"/>
  <c r="N234" i="1" s="1"/>
  <c r="O234" i="1" s="1"/>
  <c r="K129" i="1"/>
  <c r="L129" i="1" s="1"/>
  <c r="M129" i="1" s="1"/>
  <c r="N129" i="1" s="1"/>
  <c r="O129" i="1" s="1"/>
  <c r="K168" i="1"/>
  <c r="L168" i="1" s="1"/>
  <c r="M168" i="1" s="1"/>
  <c r="N168" i="1" s="1"/>
  <c r="O168" i="1" s="1"/>
  <c r="K251" i="1"/>
  <c r="L251" i="1" s="1"/>
  <c r="M251" i="1" s="1"/>
  <c r="N251" i="1" s="1"/>
  <c r="O251" i="1" s="1"/>
  <c r="K232" i="1"/>
  <c r="L232" i="1" s="1"/>
  <c r="M232" i="1" s="1"/>
  <c r="N232" i="1" s="1"/>
  <c r="O232" i="1" s="1"/>
  <c r="K325" i="1"/>
  <c r="L325" i="1" s="1"/>
  <c r="M325" i="1" s="1"/>
  <c r="N325" i="1" s="1"/>
  <c r="O325" i="1" s="1"/>
  <c r="K195" i="1"/>
  <c r="L195" i="1" s="1"/>
  <c r="M195" i="1" s="1"/>
  <c r="N195" i="1" s="1"/>
  <c r="O195" i="1" s="1"/>
  <c r="K137" i="1"/>
  <c r="L137" i="1" s="1"/>
  <c r="M137" i="1" s="1"/>
  <c r="N137" i="1" s="1"/>
  <c r="O137" i="1" s="1"/>
  <c r="K81" i="1"/>
  <c r="L81" i="1" s="1"/>
  <c r="M81" i="1" s="1"/>
  <c r="N81" i="1" s="1"/>
  <c r="O81" i="1" s="1"/>
  <c r="K331" i="1"/>
  <c r="L331" i="1" s="1"/>
  <c r="M331" i="1" s="1"/>
  <c r="N331" i="1" s="1"/>
  <c r="O331" i="1" s="1"/>
  <c r="K313" i="1"/>
  <c r="L313" i="1" s="1"/>
  <c r="M313" i="1" s="1"/>
  <c r="N313" i="1" s="1"/>
  <c r="O313" i="1" s="1"/>
  <c r="K340" i="1"/>
  <c r="L340" i="1" s="1"/>
  <c r="M340" i="1" s="1"/>
  <c r="N340" i="1" s="1"/>
  <c r="O340" i="1" s="1"/>
  <c r="K115" i="1"/>
  <c r="L115" i="1" s="1"/>
  <c r="M115" i="1" s="1"/>
  <c r="N115" i="1" s="1"/>
  <c r="O115" i="1" s="1"/>
  <c r="K8" i="1"/>
  <c r="L8" i="1" s="1"/>
  <c r="M8" i="1" s="1"/>
  <c r="N8" i="1" s="1"/>
  <c r="O8" i="1" s="1"/>
  <c r="K170" i="1"/>
  <c r="L170" i="1" s="1"/>
  <c r="M170" i="1" s="1"/>
  <c r="N170" i="1" s="1"/>
  <c r="O170" i="1" s="1"/>
  <c r="K164" i="1"/>
  <c r="L164" i="1" s="1"/>
  <c r="M164" i="1" s="1"/>
  <c r="N164" i="1" s="1"/>
  <c r="O164" i="1" s="1"/>
  <c r="K174" i="1"/>
  <c r="L174" i="1" s="1"/>
  <c r="M174" i="1" s="1"/>
  <c r="N174" i="1" s="1"/>
  <c r="O174" i="1" s="1"/>
  <c r="K338" i="1"/>
  <c r="L338" i="1" s="1"/>
  <c r="M338" i="1" s="1"/>
  <c r="N338" i="1" s="1"/>
  <c r="O338" i="1" s="1"/>
  <c r="K191" i="1"/>
  <c r="L191" i="1" s="1"/>
  <c r="M191" i="1" s="1"/>
  <c r="N191" i="1" s="1"/>
  <c r="O191" i="1" s="1"/>
  <c r="K353" i="1"/>
  <c r="L353" i="1" s="1"/>
  <c r="M353" i="1" s="1"/>
  <c r="N353" i="1" s="1"/>
  <c r="O353" i="1" s="1"/>
  <c r="K73" i="1"/>
  <c r="L73" i="1" s="1"/>
  <c r="M73" i="1" s="1"/>
  <c r="N73" i="1" s="1"/>
  <c r="O73" i="1" s="1"/>
  <c r="K345" i="1"/>
  <c r="L345" i="1" s="1"/>
  <c r="M345" i="1" s="1"/>
  <c r="N345" i="1" s="1"/>
  <c r="O345" i="1" s="1"/>
  <c r="K297" i="1"/>
  <c r="L297" i="1" s="1"/>
  <c r="M297" i="1" s="1"/>
  <c r="N297" i="1" s="1"/>
  <c r="O297" i="1" s="1"/>
  <c r="K360" i="1"/>
  <c r="L360" i="1" s="1"/>
  <c r="M360" i="1" s="1"/>
  <c r="N360" i="1" s="1"/>
  <c r="O360" i="1" s="1"/>
  <c r="K231" i="1"/>
  <c r="L231" i="1" s="1"/>
  <c r="M231" i="1" s="1"/>
  <c r="N231" i="1" s="1"/>
  <c r="O231" i="1" s="1"/>
  <c r="K275" i="1"/>
  <c r="L275" i="1" s="1"/>
  <c r="M275" i="1" s="1"/>
  <c r="N275" i="1" s="1"/>
  <c r="O275" i="1" s="1"/>
  <c r="K65" i="1"/>
  <c r="L65" i="1" s="1"/>
  <c r="M65" i="1" s="1"/>
  <c r="N65" i="1" s="1"/>
  <c r="O65" i="1" s="1"/>
  <c r="K339" i="1"/>
  <c r="L339" i="1" s="1"/>
  <c r="M339" i="1" s="1"/>
  <c r="N339" i="1" s="1"/>
  <c r="O339" i="1" s="1"/>
  <c r="K298" i="1"/>
  <c r="L298" i="1" s="1"/>
  <c r="M298" i="1" s="1"/>
  <c r="N298" i="1" s="1"/>
  <c r="O298" i="1" s="1"/>
  <c r="K183" i="1"/>
  <c r="L183" i="1" s="1"/>
  <c r="M183" i="1" s="1"/>
  <c r="N183" i="1" s="1"/>
  <c r="O183" i="1" s="1"/>
  <c r="K348" i="1"/>
  <c r="L348" i="1" s="1"/>
  <c r="M348" i="1" s="1"/>
  <c r="N348" i="1" s="1"/>
  <c r="O348" i="1" s="1"/>
  <c r="K311" i="1"/>
  <c r="L311" i="1" s="1"/>
  <c r="M311" i="1" s="1"/>
  <c r="N311" i="1" s="1"/>
  <c r="O311" i="1" s="1"/>
  <c r="K354" i="1"/>
  <c r="L354" i="1" s="1"/>
  <c r="M354" i="1" s="1"/>
  <c r="N354" i="1" s="1"/>
  <c r="O354" i="1" s="1"/>
  <c r="K262" i="1"/>
  <c r="L262" i="1" s="1"/>
  <c r="M262" i="1" s="1"/>
  <c r="N262" i="1" s="1"/>
  <c r="O262" i="1" s="1"/>
  <c r="K238" i="1"/>
  <c r="L238" i="1" s="1"/>
  <c r="M238" i="1" s="1"/>
  <c r="N238" i="1" s="1"/>
  <c r="O238" i="1" s="1"/>
  <c r="K32" i="1"/>
  <c r="L32" i="1" s="1"/>
  <c r="M32" i="1" s="1"/>
  <c r="N32" i="1" s="1"/>
  <c r="O32" i="1" s="1"/>
  <c r="K259" i="1"/>
  <c r="L259" i="1" s="1"/>
  <c r="M259" i="1" s="1"/>
  <c r="N259" i="1" s="1"/>
  <c r="O259" i="1" s="1"/>
  <c r="K248" i="1"/>
  <c r="L248" i="1" s="1"/>
  <c r="M248" i="1" s="1"/>
  <c r="N248" i="1" s="1"/>
  <c r="O248" i="1" s="1"/>
  <c r="K88" i="1"/>
  <c r="L88" i="1" s="1"/>
  <c r="M88" i="1" s="1"/>
  <c r="N88" i="1" s="1"/>
  <c r="O88" i="1" s="1"/>
  <c r="K247" i="1"/>
  <c r="L247" i="1" s="1"/>
  <c r="M247" i="1" s="1"/>
  <c r="N247" i="1" s="1"/>
  <c r="O247" i="1" s="1"/>
  <c r="K140" i="1"/>
  <c r="L140" i="1" s="1"/>
  <c r="M140" i="1" s="1"/>
  <c r="N140" i="1" s="1"/>
  <c r="O140" i="1" s="1"/>
  <c r="K196" i="1"/>
  <c r="L196" i="1" s="1"/>
  <c r="M196" i="1" s="1"/>
  <c r="N196" i="1" s="1"/>
  <c r="O196" i="1" s="1"/>
  <c r="K252" i="1"/>
  <c r="L252" i="1" s="1"/>
  <c r="M252" i="1" s="1"/>
  <c r="N252" i="1" s="1"/>
  <c r="O252" i="1" s="1"/>
  <c r="K109" i="1"/>
  <c r="L109" i="1" s="1"/>
  <c r="M109" i="1" s="1"/>
  <c r="N109" i="1" s="1"/>
  <c r="O109" i="1" s="1"/>
  <c r="K37" i="1"/>
  <c r="L37" i="1" s="1"/>
  <c r="M37" i="1" s="1"/>
  <c r="N37" i="1" s="1"/>
  <c r="O37" i="1" s="1"/>
  <c r="K273" i="1"/>
  <c r="L273" i="1" s="1"/>
  <c r="M273" i="1" s="1"/>
  <c r="N273" i="1" s="1"/>
  <c r="O273" i="1" s="1"/>
  <c r="K79" i="1"/>
  <c r="L79" i="1" s="1"/>
  <c r="M79" i="1" s="1"/>
  <c r="N79" i="1" s="1"/>
  <c r="O79" i="1" s="1"/>
  <c r="K75" i="1"/>
  <c r="L75" i="1" s="1"/>
  <c r="M75" i="1" s="1"/>
  <c r="N75" i="1" s="1"/>
  <c r="O75" i="1" s="1"/>
  <c r="K153" i="1"/>
  <c r="L153" i="1" s="1"/>
  <c r="M153" i="1" s="1"/>
  <c r="N153" i="1" s="1"/>
  <c r="O153" i="1" s="1"/>
  <c r="K349" i="1"/>
  <c r="L349" i="1" s="1"/>
  <c r="M349" i="1" s="1"/>
  <c r="N349" i="1" s="1"/>
  <c r="O349" i="1" s="1"/>
  <c r="K160" i="1"/>
  <c r="L160" i="1" s="1"/>
  <c r="M160" i="1" s="1"/>
  <c r="N160" i="1" s="1"/>
  <c r="O160" i="1" s="1"/>
  <c r="K113" i="1"/>
  <c r="L113" i="1" s="1"/>
  <c r="M113" i="1" s="1"/>
  <c r="N113" i="1" s="1"/>
  <c r="O113" i="1" s="1"/>
  <c r="K272" i="1"/>
  <c r="L272" i="1" s="1"/>
  <c r="M272" i="1" s="1"/>
  <c r="N272" i="1" s="1"/>
  <c r="O272" i="1" s="1"/>
  <c r="K155" i="1"/>
  <c r="L155" i="1" s="1"/>
  <c r="M155" i="1" s="1"/>
  <c r="N155" i="1" s="1"/>
  <c r="O155" i="1" s="1"/>
  <c r="K197" i="1"/>
  <c r="L197" i="1" s="1"/>
  <c r="M197" i="1" s="1"/>
  <c r="N197" i="1" s="1"/>
  <c r="O197" i="1" s="1"/>
  <c r="K147" i="1"/>
  <c r="L147" i="1" s="1"/>
  <c r="M147" i="1" s="1"/>
  <c r="N147" i="1" s="1"/>
  <c r="O147" i="1" s="1"/>
  <c r="K270" i="1"/>
  <c r="L270" i="1" s="1"/>
  <c r="M270" i="1" s="1"/>
  <c r="N270" i="1" s="1"/>
  <c r="O270" i="1" s="1"/>
  <c r="K107" i="1"/>
  <c r="L107" i="1" s="1"/>
  <c r="M107" i="1" s="1"/>
  <c r="N107" i="1" s="1"/>
  <c r="O107" i="1" s="1"/>
  <c r="K361" i="1"/>
  <c r="L361" i="1" s="1"/>
  <c r="M361" i="1" s="1"/>
  <c r="N361" i="1" s="1"/>
  <c r="O361" i="1" s="1"/>
  <c r="K217" i="1"/>
  <c r="L217" i="1" s="1"/>
  <c r="M217" i="1" s="1"/>
  <c r="N217" i="1" s="1"/>
  <c r="O217" i="1" s="1"/>
  <c r="K91" i="1"/>
  <c r="L91" i="1" s="1"/>
  <c r="M91" i="1" s="1"/>
  <c r="N91" i="1" s="1"/>
  <c r="O91" i="1" s="1"/>
  <c r="K11" i="1"/>
  <c r="L11" i="1" s="1"/>
  <c r="M11" i="1" s="1"/>
  <c r="N11" i="1" s="1"/>
  <c r="O11" i="1" s="1"/>
  <c r="K309" i="1"/>
  <c r="L309" i="1" s="1"/>
  <c r="M309" i="1" s="1"/>
  <c r="N309" i="1" s="1"/>
  <c r="O309" i="1" s="1"/>
  <c r="K152" i="1"/>
  <c r="L152" i="1" s="1"/>
  <c r="M152" i="1" s="1"/>
  <c r="N152" i="1" s="1"/>
  <c r="O152" i="1" s="1"/>
  <c r="K347" i="1"/>
  <c r="L347" i="1" s="1"/>
  <c r="M347" i="1" s="1"/>
  <c r="N347" i="1" s="1"/>
  <c r="O347" i="1" s="1"/>
  <c r="K7" i="1"/>
  <c r="L7" i="1" s="1"/>
  <c r="K67" i="1"/>
  <c r="L67" i="1" s="1"/>
  <c r="M67" i="1" s="1"/>
  <c r="N67" i="1" s="1"/>
  <c r="O67" i="1" s="1"/>
  <c r="K342" i="1"/>
  <c r="L342" i="1" s="1"/>
  <c r="M342" i="1" s="1"/>
  <c r="N342" i="1" s="1"/>
  <c r="O342" i="1" s="1"/>
  <c r="K16" i="1"/>
  <c r="L16" i="1" s="1"/>
  <c r="M16" i="1" s="1"/>
  <c r="N16" i="1" s="1"/>
  <c r="O16" i="1" s="1"/>
  <c r="K105" i="1"/>
  <c r="L105" i="1" s="1"/>
  <c r="M105" i="1" s="1"/>
  <c r="N105" i="1" s="1"/>
  <c r="O105" i="1" s="1"/>
  <c r="K103" i="1"/>
  <c r="L103" i="1" s="1"/>
  <c r="M103" i="1" s="1"/>
  <c r="N103" i="1" s="1"/>
  <c r="O103" i="1" s="1"/>
  <c r="K111" i="1"/>
  <c r="L111" i="1" s="1"/>
  <c r="M111" i="1" s="1"/>
  <c r="N111" i="1" s="1"/>
  <c r="O111" i="1" s="1"/>
  <c r="K167" i="1"/>
  <c r="L167" i="1" s="1"/>
  <c r="M167" i="1" s="1"/>
  <c r="N167" i="1" s="1"/>
  <c r="O167" i="1" s="1"/>
  <c r="K54" i="1"/>
  <c r="L54" i="1" s="1"/>
  <c r="M54" i="1" s="1"/>
  <c r="N54" i="1" s="1"/>
  <c r="O54" i="1" s="1"/>
  <c r="K44" i="1"/>
  <c r="L44" i="1" s="1"/>
  <c r="M44" i="1" s="1"/>
  <c r="N44" i="1" s="1"/>
  <c r="O44" i="1" s="1"/>
  <c r="K295" i="1"/>
  <c r="L295" i="1" s="1"/>
  <c r="M295" i="1" s="1"/>
  <c r="N295" i="1" s="1"/>
  <c r="O295" i="1" s="1"/>
  <c r="K117" i="1"/>
  <c r="L117" i="1" s="1"/>
  <c r="M117" i="1" s="1"/>
  <c r="N117" i="1" s="1"/>
  <c r="O117" i="1" s="1"/>
  <c r="K188" i="1"/>
  <c r="L188" i="1" s="1"/>
  <c r="M188" i="1" s="1"/>
  <c r="N188" i="1" s="1"/>
  <c r="O188" i="1" s="1"/>
  <c r="K126" i="1"/>
  <c r="L126" i="1" s="1"/>
  <c r="M126" i="1" s="1"/>
  <c r="N126" i="1" s="1"/>
  <c r="O126" i="1" s="1"/>
  <c r="K148" i="1"/>
  <c r="L148" i="1" s="1"/>
  <c r="M148" i="1" s="1"/>
  <c r="N148" i="1" s="1"/>
  <c r="O148" i="1" s="1"/>
  <c r="K274" i="1"/>
  <c r="L274" i="1" s="1"/>
  <c r="M274" i="1" s="1"/>
  <c r="N274" i="1" s="1"/>
  <c r="O274" i="1" s="1"/>
  <c r="K205" i="1"/>
  <c r="L205" i="1" s="1"/>
  <c r="M205" i="1" s="1"/>
  <c r="N205" i="1" s="1"/>
  <c r="O205" i="1" s="1"/>
  <c r="K326" i="1"/>
  <c r="L326" i="1" s="1"/>
  <c r="M326" i="1" s="1"/>
  <c r="N326" i="1" s="1"/>
  <c r="O326" i="1" s="1"/>
  <c r="K22" i="1"/>
  <c r="L22" i="1" s="1"/>
  <c r="M22" i="1" s="1"/>
  <c r="N22" i="1" s="1"/>
  <c r="O22" i="1" s="1"/>
  <c r="K200" i="1"/>
  <c r="L200" i="1" s="1"/>
  <c r="M200" i="1" s="1"/>
  <c r="N200" i="1" s="1"/>
  <c r="O200" i="1" s="1"/>
  <c r="K301" i="1"/>
  <c r="L301" i="1" s="1"/>
  <c r="M301" i="1" s="1"/>
  <c r="N301" i="1" s="1"/>
  <c r="O301" i="1" s="1"/>
  <c r="K39" i="1"/>
  <c r="L39" i="1" s="1"/>
  <c r="M39" i="1" s="1"/>
  <c r="N39" i="1" s="1"/>
  <c r="O39" i="1" s="1"/>
  <c r="K100" i="1"/>
  <c r="L100" i="1" s="1"/>
  <c r="M100" i="1" s="1"/>
  <c r="N100" i="1" s="1"/>
  <c r="O100" i="1" s="1"/>
  <c r="K135" i="1"/>
  <c r="L135" i="1" s="1"/>
  <c r="M135" i="1" s="1"/>
  <c r="N135" i="1" s="1"/>
  <c r="O135" i="1" s="1"/>
  <c r="K315" i="1"/>
  <c r="L315" i="1" s="1"/>
  <c r="M315" i="1" s="1"/>
  <c r="N315" i="1" s="1"/>
  <c r="O315" i="1" s="1"/>
  <c r="K185" i="1"/>
  <c r="L185" i="1" s="1"/>
  <c r="M185" i="1" s="1"/>
  <c r="N185" i="1" s="1"/>
  <c r="O185" i="1" s="1"/>
  <c r="K133" i="1"/>
  <c r="L133" i="1" s="1"/>
  <c r="M133" i="1" s="1"/>
  <c r="N133" i="1" s="1"/>
  <c r="O133" i="1" s="1"/>
  <c r="K288" i="1"/>
  <c r="L288" i="1" s="1"/>
  <c r="M288" i="1" s="1"/>
  <c r="N288" i="1" s="1"/>
  <c r="O288" i="1" s="1"/>
  <c r="K351" i="1"/>
  <c r="L351" i="1" s="1"/>
  <c r="M351" i="1" s="1"/>
  <c r="N351" i="1" s="1"/>
  <c r="O351" i="1" s="1"/>
  <c r="K108" i="1"/>
  <c r="L108" i="1" s="1"/>
  <c r="M108" i="1" s="1"/>
  <c r="N108" i="1" s="1"/>
  <c r="O108" i="1" s="1"/>
  <c r="K357" i="1"/>
  <c r="L357" i="1" s="1"/>
  <c r="M357" i="1" s="1"/>
  <c r="N357" i="1" s="1"/>
  <c r="O357" i="1" s="1"/>
  <c r="K243" i="1"/>
  <c r="L243" i="1" s="1"/>
  <c r="M243" i="1" s="1"/>
  <c r="N243" i="1" s="1"/>
  <c r="O243" i="1" s="1"/>
  <c r="K240" i="1"/>
  <c r="L240" i="1" s="1"/>
  <c r="M240" i="1" s="1"/>
  <c r="N240" i="1" s="1"/>
  <c r="O240" i="1" s="1"/>
  <c r="K209" i="1"/>
  <c r="L209" i="1" s="1"/>
  <c r="M209" i="1" s="1"/>
  <c r="N209" i="1" s="1"/>
  <c r="O209" i="1" s="1"/>
  <c r="K322" i="1"/>
  <c r="L322" i="1" s="1"/>
  <c r="M322" i="1" s="1"/>
  <c r="N322" i="1" s="1"/>
  <c r="O322" i="1" s="1"/>
  <c r="K328" i="1"/>
  <c r="L328" i="1" s="1"/>
  <c r="M328" i="1" s="1"/>
  <c r="N328" i="1" s="1"/>
  <c r="O328" i="1" s="1"/>
  <c r="K97" i="1"/>
  <c r="L97" i="1" s="1"/>
  <c r="M97" i="1" s="1"/>
  <c r="N97" i="1" s="1"/>
  <c r="O97" i="1" s="1"/>
  <c r="K124" i="1"/>
  <c r="L124" i="1" s="1"/>
  <c r="M124" i="1" s="1"/>
  <c r="N124" i="1" s="1"/>
  <c r="O124" i="1" s="1"/>
  <c r="K50" i="1"/>
  <c r="L50" i="1" s="1"/>
  <c r="M50" i="1" s="1"/>
  <c r="N50" i="1" s="1"/>
  <c r="O50" i="1" s="1"/>
  <c r="K244" i="1"/>
  <c r="L244" i="1" s="1"/>
  <c r="M244" i="1" s="1"/>
  <c r="N244" i="1" s="1"/>
  <c r="O244" i="1" s="1"/>
  <c r="K206" i="1"/>
  <c r="L206" i="1" s="1"/>
  <c r="M206" i="1" s="1"/>
  <c r="N206" i="1" s="1"/>
  <c r="O206" i="1" s="1"/>
  <c r="K337" i="1"/>
  <c r="L337" i="1" s="1"/>
  <c r="M337" i="1" s="1"/>
  <c r="N337" i="1" s="1"/>
  <c r="O337" i="1" s="1"/>
  <c r="K149" i="1"/>
  <c r="L149" i="1" s="1"/>
  <c r="M149" i="1" s="1"/>
  <c r="N149" i="1" s="1"/>
  <c r="O149" i="1" s="1"/>
  <c r="K104" i="1"/>
  <c r="L104" i="1" s="1"/>
  <c r="M104" i="1" s="1"/>
  <c r="N104" i="1" s="1"/>
  <c r="O104" i="1" s="1"/>
  <c r="K281" i="1"/>
  <c r="L281" i="1" s="1"/>
  <c r="M281" i="1" s="1"/>
  <c r="N281" i="1" s="1"/>
  <c r="O281" i="1" s="1"/>
  <c r="K279" i="1"/>
  <c r="L279" i="1" s="1"/>
  <c r="M279" i="1" s="1"/>
  <c r="N279" i="1" s="1"/>
  <c r="O279" i="1" s="1"/>
  <c r="K71" i="1"/>
  <c r="L71" i="1" s="1"/>
  <c r="M71" i="1" s="1"/>
  <c r="N71" i="1" s="1"/>
  <c r="O71" i="1" s="1"/>
  <c r="K268" i="1"/>
  <c r="L268" i="1" s="1"/>
  <c r="M268" i="1" s="1"/>
  <c r="N268" i="1" s="1"/>
  <c r="O268" i="1" s="1"/>
  <c r="K85" i="1"/>
  <c r="L85" i="1" s="1"/>
  <c r="M85" i="1" s="1"/>
  <c r="N85" i="1" s="1"/>
  <c r="O85" i="1" s="1"/>
  <c r="K175" i="1"/>
  <c r="L175" i="1" s="1"/>
  <c r="M175" i="1" s="1"/>
  <c r="N175" i="1" s="1"/>
  <c r="O175" i="1" s="1"/>
  <c r="K162" i="1"/>
  <c r="L162" i="1" s="1"/>
  <c r="M162" i="1" s="1"/>
  <c r="N162" i="1" s="1"/>
  <c r="O162" i="1" s="1"/>
  <c r="K49" i="1"/>
  <c r="L49" i="1" s="1"/>
  <c r="M49" i="1" s="1"/>
  <c r="N49" i="1" s="1"/>
  <c r="O49" i="1" s="1"/>
  <c r="K41" i="1"/>
  <c r="L41" i="1" s="1"/>
  <c r="M41" i="1" s="1"/>
  <c r="N41" i="1" s="1"/>
  <c r="O41" i="1" s="1"/>
  <c r="K123" i="1"/>
  <c r="L123" i="1" s="1"/>
  <c r="M123" i="1" s="1"/>
  <c r="N123" i="1" s="1"/>
  <c r="O123" i="1" s="1"/>
  <c r="K233" i="1"/>
  <c r="L233" i="1" s="1"/>
  <c r="M233" i="1" s="1"/>
  <c r="N233" i="1" s="1"/>
  <c r="O233" i="1" s="1"/>
  <c r="K24" i="1"/>
  <c r="L24" i="1" s="1"/>
  <c r="M24" i="1" s="1"/>
  <c r="N24" i="1" s="1"/>
  <c r="O24" i="1" s="1"/>
  <c r="K359" i="1"/>
  <c r="L359" i="1" s="1"/>
  <c r="M359" i="1" s="1"/>
  <c r="N359" i="1" s="1"/>
  <c r="O359" i="1" s="1"/>
  <c r="K77" i="1"/>
  <c r="L77" i="1" s="1"/>
  <c r="M77" i="1" s="1"/>
  <c r="N77" i="1" s="1"/>
  <c r="O77" i="1" s="1"/>
  <c r="K59" i="1"/>
  <c r="L59" i="1" s="1"/>
  <c r="M59" i="1" s="1"/>
  <c r="N59" i="1" s="1"/>
  <c r="O59" i="1" s="1"/>
  <c r="K296" i="1"/>
  <c r="L296" i="1" s="1"/>
  <c r="M296" i="1" s="1"/>
  <c r="N296" i="1" s="1"/>
  <c r="O296" i="1" s="1"/>
  <c r="K60" i="1"/>
  <c r="L60" i="1" s="1"/>
  <c r="M60" i="1" s="1"/>
  <c r="N60" i="1" s="1"/>
  <c r="O60" i="1" s="1"/>
  <c r="K317" i="1"/>
  <c r="L317" i="1" s="1"/>
  <c r="M317" i="1" s="1"/>
  <c r="N317" i="1" s="1"/>
  <c r="O317" i="1" s="1"/>
  <c r="K276" i="1"/>
  <c r="L276" i="1" s="1"/>
  <c r="M276" i="1" s="1"/>
  <c r="N276" i="1" s="1"/>
  <c r="O276" i="1" s="1"/>
  <c r="K228" i="1"/>
  <c r="L228" i="1" s="1"/>
  <c r="M228" i="1" s="1"/>
  <c r="N228" i="1" s="1"/>
  <c r="O228" i="1" s="1"/>
  <c r="K92" i="1"/>
  <c r="L92" i="1" s="1"/>
  <c r="M92" i="1" s="1"/>
  <c r="N92" i="1" s="1"/>
  <c r="O92" i="1" s="1"/>
  <c r="K166" i="1"/>
  <c r="L166" i="1" s="1"/>
  <c r="M166" i="1" s="1"/>
  <c r="N166" i="1" s="1"/>
  <c r="O166" i="1" s="1"/>
  <c r="K282" i="1"/>
  <c r="L282" i="1" s="1"/>
  <c r="M282" i="1" s="1"/>
  <c r="N282" i="1" s="1"/>
  <c r="O282" i="1" s="1"/>
  <c r="K74" i="1"/>
  <c r="L74" i="1" s="1"/>
  <c r="M74" i="1" s="1"/>
  <c r="N74" i="1" s="1"/>
  <c r="O74" i="1" s="1"/>
  <c r="K118" i="1"/>
  <c r="L118" i="1" s="1"/>
  <c r="M118" i="1" s="1"/>
  <c r="N118" i="1" s="1"/>
  <c r="O118" i="1" s="1"/>
  <c r="K151" i="1"/>
  <c r="L151" i="1" s="1"/>
  <c r="M151" i="1" s="1"/>
  <c r="N151" i="1" s="1"/>
  <c r="O151" i="1" s="1"/>
  <c r="K95" i="1"/>
  <c r="L95" i="1" s="1"/>
  <c r="M95" i="1" s="1"/>
  <c r="N95" i="1" s="1"/>
  <c r="O95" i="1" s="1"/>
  <c r="K128" i="1"/>
  <c r="L128" i="1" s="1"/>
  <c r="M128" i="1" s="1"/>
  <c r="N128" i="1" s="1"/>
  <c r="O128" i="1" s="1"/>
  <c r="K186" i="1"/>
  <c r="L186" i="1" s="1"/>
  <c r="M186" i="1" s="1"/>
  <c r="N186" i="1" s="1"/>
  <c r="O186" i="1" s="1"/>
  <c r="K26" i="1"/>
  <c r="L26" i="1" s="1"/>
  <c r="M26" i="1" s="1"/>
  <c r="N26" i="1" s="1"/>
  <c r="O26" i="1" s="1"/>
  <c r="K94" i="1"/>
  <c r="L94" i="1" s="1"/>
  <c r="M94" i="1" s="1"/>
  <c r="N94" i="1" s="1"/>
  <c r="O94" i="1" s="1"/>
  <c r="K48" i="1"/>
  <c r="L48" i="1" s="1"/>
  <c r="M48" i="1" s="1"/>
  <c r="N48" i="1" s="1"/>
  <c r="O48" i="1" s="1"/>
  <c r="K277" i="1"/>
  <c r="L277" i="1" s="1"/>
  <c r="M277" i="1" s="1"/>
  <c r="N277" i="1" s="1"/>
  <c r="O277" i="1" s="1"/>
  <c r="K51" i="1"/>
  <c r="L51" i="1" s="1"/>
  <c r="M51" i="1" s="1"/>
  <c r="N51" i="1" s="1"/>
  <c r="O51" i="1" s="1"/>
  <c r="K139" i="1"/>
  <c r="L139" i="1" s="1"/>
  <c r="M139" i="1" s="1"/>
  <c r="N139" i="1" s="1"/>
  <c r="O139" i="1" s="1"/>
  <c r="K280" i="1"/>
  <c r="L280" i="1" s="1"/>
  <c r="M280" i="1" s="1"/>
  <c r="N280" i="1" s="1"/>
  <c r="O280" i="1" s="1"/>
  <c r="K264" i="1"/>
  <c r="L264" i="1" s="1"/>
  <c r="M264" i="1" s="1"/>
  <c r="N264" i="1" s="1"/>
  <c r="O264" i="1" s="1"/>
  <c r="K119" i="1"/>
  <c r="L119" i="1" s="1"/>
  <c r="M119" i="1" s="1"/>
  <c r="N119" i="1" s="1"/>
  <c r="O119" i="1" s="1"/>
  <c r="K214" i="1"/>
  <c r="L214" i="1" s="1"/>
  <c r="M214" i="1" s="1"/>
  <c r="N214" i="1" s="1"/>
  <c r="O214" i="1" s="1"/>
  <c r="K249" i="1"/>
  <c r="L249" i="1" s="1"/>
  <c r="M249" i="1" s="1"/>
  <c r="N249" i="1" s="1"/>
  <c r="O249" i="1" s="1"/>
  <c r="K305" i="1"/>
  <c r="L305" i="1" s="1"/>
  <c r="M305" i="1" s="1"/>
  <c r="N305" i="1" s="1"/>
  <c r="O305" i="1" s="1"/>
  <c r="K303" i="1"/>
  <c r="L303" i="1" s="1"/>
  <c r="M303" i="1" s="1"/>
  <c r="N303" i="1" s="1"/>
  <c r="O303" i="1" s="1"/>
  <c r="K213" i="1"/>
  <c r="L213" i="1" s="1"/>
  <c r="M213" i="1" s="1"/>
  <c r="N213" i="1" s="1"/>
  <c r="O213" i="1" s="1"/>
  <c r="K302" i="1"/>
  <c r="L302" i="1" s="1"/>
  <c r="M302" i="1" s="1"/>
  <c r="N302" i="1" s="1"/>
  <c r="O302" i="1" s="1"/>
  <c r="K159" i="1"/>
  <c r="L159" i="1" s="1"/>
  <c r="M159" i="1" s="1"/>
  <c r="N159" i="1" s="1"/>
  <c r="O159" i="1" s="1"/>
  <c r="K221" i="1"/>
  <c r="L221" i="1" s="1"/>
  <c r="M221" i="1" s="1"/>
  <c r="N221" i="1" s="1"/>
  <c r="O221" i="1" s="1"/>
  <c r="K292" i="1"/>
  <c r="L292" i="1" s="1"/>
  <c r="M292" i="1" s="1"/>
  <c r="N292" i="1" s="1"/>
  <c r="O292" i="1" s="1"/>
  <c r="K236" i="1"/>
  <c r="L236" i="1" s="1"/>
  <c r="M236" i="1" s="1"/>
  <c r="N236" i="1" s="1"/>
  <c r="O236" i="1" s="1"/>
  <c r="K134" i="1"/>
  <c r="L134" i="1" s="1"/>
  <c r="M134" i="1" s="1"/>
  <c r="N134" i="1" s="1"/>
  <c r="O134" i="1" s="1"/>
  <c r="K158" i="1"/>
  <c r="L158" i="1" s="1"/>
  <c r="M158" i="1" s="1"/>
  <c r="N158" i="1" s="1"/>
  <c r="O158" i="1" s="1"/>
  <c r="K25" i="1"/>
  <c r="L25" i="1" s="1"/>
  <c r="M25" i="1" s="1"/>
  <c r="N25" i="1" s="1"/>
  <c r="O25" i="1" s="1"/>
  <c r="K344" i="1"/>
  <c r="L344" i="1" s="1"/>
  <c r="M344" i="1" s="1"/>
  <c r="N344" i="1" s="1"/>
  <c r="O344" i="1" s="1"/>
  <c r="K329" i="1"/>
  <c r="L329" i="1" s="1"/>
  <c r="M329" i="1" s="1"/>
  <c r="N329" i="1" s="1"/>
  <c r="O329" i="1" s="1"/>
  <c r="K12" i="1"/>
  <c r="L12" i="1" s="1"/>
  <c r="M12" i="1" s="1"/>
  <c r="N12" i="1" s="1"/>
  <c r="O12" i="1" s="1"/>
  <c r="K225" i="1"/>
  <c r="L225" i="1" s="1"/>
  <c r="M225" i="1" s="1"/>
  <c r="N225" i="1" s="1"/>
  <c r="O225" i="1" s="1"/>
  <c r="K304" i="1"/>
  <c r="L304" i="1" s="1"/>
  <c r="M304" i="1" s="1"/>
  <c r="N304" i="1" s="1"/>
  <c r="O304" i="1" s="1"/>
  <c r="K132" i="1"/>
  <c r="L132" i="1" s="1"/>
  <c r="M132" i="1" s="1"/>
  <c r="N132" i="1" s="1"/>
  <c r="O132" i="1" s="1"/>
  <c r="K161" i="1"/>
  <c r="L161" i="1" s="1"/>
  <c r="M161" i="1" s="1"/>
  <c r="N161" i="1" s="1"/>
  <c r="O161" i="1" s="1"/>
  <c r="K204" i="1"/>
  <c r="L204" i="1" s="1"/>
  <c r="M204" i="1" s="1"/>
  <c r="N204" i="1" s="1"/>
  <c r="O204" i="1" s="1"/>
  <c r="K14" i="1"/>
  <c r="L14" i="1" s="1"/>
  <c r="M14" i="1" s="1"/>
  <c r="N14" i="1" s="1"/>
  <c r="O14" i="1" s="1"/>
  <c r="K110" i="1"/>
  <c r="L110" i="1" s="1"/>
  <c r="M110" i="1" s="1"/>
  <c r="N110" i="1" s="1"/>
  <c r="O110" i="1" s="1"/>
  <c r="K263" i="1"/>
  <c r="L263" i="1" s="1"/>
  <c r="M263" i="1" s="1"/>
  <c r="N263" i="1" s="1"/>
  <c r="O263" i="1" s="1"/>
  <c r="K55" i="1"/>
  <c r="L55" i="1" s="1"/>
  <c r="M55" i="1" s="1"/>
  <c r="N55" i="1" s="1"/>
  <c r="O55" i="1" s="1"/>
  <c r="K136" i="1"/>
  <c r="L136" i="1" s="1"/>
  <c r="M136" i="1" s="1"/>
  <c r="N136" i="1" s="1"/>
  <c r="O136" i="1" s="1"/>
  <c r="K220" i="1"/>
  <c r="L220" i="1" s="1"/>
  <c r="M220" i="1" s="1"/>
  <c r="N220" i="1" s="1"/>
  <c r="O220" i="1" s="1"/>
  <c r="K253" i="1"/>
  <c r="L253" i="1" s="1"/>
  <c r="M253" i="1" s="1"/>
  <c r="N253" i="1" s="1"/>
  <c r="O253" i="1" s="1"/>
  <c r="K78" i="1"/>
  <c r="L78" i="1" s="1"/>
  <c r="M78" i="1" s="1"/>
  <c r="N78" i="1" s="1"/>
  <c r="O78" i="1" s="1"/>
  <c r="K246" i="1"/>
  <c r="L246" i="1" s="1"/>
  <c r="M246" i="1" s="1"/>
  <c r="N246" i="1" s="1"/>
  <c r="O246" i="1" s="1"/>
  <c r="K201" i="1"/>
  <c r="L201" i="1" s="1"/>
  <c r="M201" i="1" s="1"/>
  <c r="N201" i="1" s="1"/>
  <c r="O201" i="1" s="1"/>
  <c r="K289" i="1"/>
  <c r="L289" i="1" s="1"/>
  <c r="M289" i="1" s="1"/>
  <c r="N289" i="1" s="1"/>
  <c r="O289" i="1" s="1"/>
  <c r="K143" i="1"/>
  <c r="L143" i="1" s="1"/>
  <c r="M143" i="1" s="1"/>
  <c r="N143" i="1" s="1"/>
  <c r="O143" i="1" s="1"/>
  <c r="K199" i="1"/>
  <c r="L199" i="1" s="1"/>
  <c r="M199" i="1" s="1"/>
  <c r="N199" i="1" s="1"/>
  <c r="O199" i="1" s="1"/>
  <c r="K38" i="1"/>
  <c r="L38" i="1" s="1"/>
  <c r="M38" i="1" s="1"/>
  <c r="N38" i="1" s="1"/>
  <c r="O38" i="1" s="1"/>
  <c r="K33" i="1"/>
  <c r="L33" i="1" s="1"/>
  <c r="M33" i="1" s="1"/>
  <c r="N33" i="1" s="1"/>
  <c r="O33" i="1" s="1"/>
  <c r="K226" i="1"/>
  <c r="L226" i="1" s="1"/>
  <c r="M226" i="1" s="1"/>
  <c r="N226" i="1" s="1"/>
  <c r="O226" i="1" s="1"/>
  <c r="K96" i="1"/>
  <c r="L96" i="1" s="1"/>
  <c r="M96" i="1" s="1"/>
  <c r="N96" i="1" s="1"/>
  <c r="O96" i="1" s="1"/>
  <c r="K52" i="1"/>
  <c r="L52" i="1" s="1"/>
  <c r="M52" i="1" s="1"/>
  <c r="N52" i="1" s="1"/>
  <c r="O52" i="1" s="1"/>
  <c r="K10" i="1"/>
  <c r="L10" i="1" s="1"/>
  <c r="M10" i="1" s="1"/>
  <c r="N10" i="1" s="1"/>
  <c r="O10" i="1" s="1"/>
  <c r="K20" i="1"/>
  <c r="L20" i="1" s="1"/>
  <c r="M20" i="1" s="1"/>
  <c r="N20" i="1" s="1"/>
  <c r="O20" i="1" s="1"/>
  <c r="K89" i="1"/>
  <c r="L89" i="1" s="1"/>
  <c r="M89" i="1" s="1"/>
  <c r="N89" i="1" s="1"/>
  <c r="O89" i="1" s="1"/>
  <c r="K290" i="1"/>
  <c r="L290" i="1" s="1"/>
  <c r="M290" i="1" s="1"/>
  <c r="N290" i="1" s="1"/>
  <c r="O290" i="1" s="1"/>
  <c r="K145" i="1"/>
  <c r="L145" i="1" s="1"/>
  <c r="M145" i="1" s="1"/>
  <c r="N145" i="1" s="1"/>
  <c r="O145" i="1" s="1"/>
  <c r="K287" i="1"/>
  <c r="L287" i="1" s="1"/>
  <c r="M287" i="1" s="1"/>
  <c r="N287" i="1" s="1"/>
  <c r="O287" i="1" s="1"/>
  <c r="K21" i="1"/>
  <c r="L21" i="1" s="1"/>
  <c r="M21" i="1" s="1"/>
  <c r="N21" i="1" s="1"/>
  <c r="O21" i="1" s="1"/>
  <c r="K235" i="1"/>
  <c r="L235" i="1" s="1"/>
  <c r="M235" i="1" s="1"/>
  <c r="N235" i="1" s="1"/>
  <c r="O235" i="1" s="1"/>
  <c r="K216" i="1"/>
  <c r="L216" i="1" s="1"/>
  <c r="M216" i="1" s="1"/>
  <c r="N216" i="1" s="1"/>
  <c r="O216" i="1" s="1"/>
  <c r="K229" i="1"/>
  <c r="L229" i="1" s="1"/>
  <c r="M229" i="1" s="1"/>
  <c r="N229" i="1" s="1"/>
  <c r="O229" i="1" s="1"/>
  <c r="K29" i="1"/>
  <c r="L29" i="1" s="1"/>
  <c r="M29" i="1" s="1"/>
  <c r="N29" i="1" s="1"/>
  <c r="O29" i="1" s="1"/>
  <c r="K130" i="1"/>
  <c r="L130" i="1" s="1"/>
  <c r="M130" i="1" s="1"/>
  <c r="N130" i="1" s="1"/>
  <c r="O130" i="1" s="1"/>
  <c r="K192" i="1"/>
  <c r="L192" i="1" s="1"/>
  <c r="M192" i="1" s="1"/>
  <c r="N192" i="1" s="1"/>
  <c r="O192" i="1" s="1"/>
  <c r="K93" i="1"/>
  <c r="L93" i="1" s="1"/>
  <c r="M93" i="1" s="1"/>
  <c r="N93" i="1" s="1"/>
  <c r="O93" i="1" s="1"/>
  <c r="K327" i="1"/>
  <c r="L327" i="1" s="1"/>
  <c r="M327" i="1" s="1"/>
  <c r="N327" i="1" s="1"/>
  <c r="O327" i="1" s="1"/>
  <c r="L363" i="1" l="1"/>
  <c r="M7" i="1"/>
  <c r="N7" i="1" l="1"/>
  <c r="M363" i="1"/>
  <c r="O7" i="1" l="1"/>
  <c r="N363" i="1"/>
  <c r="O363" i="1" s="1"/>
  <c r="P363" i="1" l="1"/>
  <c r="P93" i="1"/>
  <c r="P192" i="1"/>
  <c r="P226" i="1"/>
  <c r="P204" i="1"/>
  <c r="P213" i="1"/>
  <c r="P95" i="1"/>
  <c r="P233" i="1"/>
  <c r="P50" i="1"/>
  <c r="P100" i="1"/>
  <c r="P111" i="1"/>
  <c r="P147" i="1"/>
  <c r="P247" i="1"/>
  <c r="P360" i="1"/>
  <c r="P137" i="1"/>
  <c r="P18" i="1"/>
  <c r="P358" i="1"/>
  <c r="P36" i="1"/>
  <c r="P173" i="1"/>
  <c r="P294" i="1"/>
  <c r="P171" i="1"/>
  <c r="P187" i="1"/>
  <c r="P250" i="1"/>
  <c r="P284" i="1"/>
  <c r="P33" i="1"/>
  <c r="P161" i="1"/>
  <c r="P303" i="1"/>
  <c r="P151" i="1"/>
  <c r="P123" i="1"/>
  <c r="P124" i="1"/>
  <c r="P39" i="1"/>
  <c r="P103" i="1"/>
  <c r="P197" i="1"/>
  <c r="P88" i="1"/>
  <c r="P297" i="1"/>
  <c r="P195" i="1"/>
  <c r="P283" i="1"/>
  <c r="P15" i="1"/>
  <c r="P76" i="1"/>
  <c r="P341" i="1"/>
  <c r="P352" i="1"/>
  <c r="P237" i="1"/>
  <c r="P215" i="1"/>
  <c r="P320" i="1"/>
  <c r="P182" i="1"/>
  <c r="P172" i="1"/>
  <c r="P52" i="1"/>
  <c r="P110" i="1"/>
  <c r="P159" i="1"/>
  <c r="P186" i="1"/>
  <c r="P359" i="1"/>
  <c r="P206" i="1"/>
  <c r="P315" i="1"/>
  <c r="P54" i="1"/>
  <c r="P11" i="1"/>
  <c r="P273" i="1"/>
  <c r="P183" i="1"/>
  <c r="P8" i="1"/>
  <c r="P68" i="1"/>
  <c r="P335" i="1"/>
  <c r="P271" i="1"/>
  <c r="P266" i="1"/>
  <c r="P163" i="1"/>
  <c r="P34" i="1"/>
  <c r="P57" i="1"/>
  <c r="P362" i="1"/>
  <c r="P66" i="1"/>
  <c r="P169" i="1"/>
  <c r="P29" i="1"/>
  <c r="P199" i="1"/>
  <c r="P304" i="1"/>
  <c r="P249" i="1"/>
  <c r="P74" i="1"/>
  <c r="P49" i="1"/>
  <c r="P328" i="1"/>
  <c r="P200" i="1"/>
  <c r="P16" i="1"/>
  <c r="P272" i="1"/>
  <c r="P259" i="1"/>
  <c r="P73" i="1"/>
  <c r="P232" i="1"/>
  <c r="P223" i="1"/>
  <c r="P61" i="1"/>
  <c r="P45" i="1"/>
  <c r="P80" i="1"/>
  <c r="P177" i="1"/>
  <c r="P299" i="1"/>
  <c r="P90" i="1"/>
  <c r="P306" i="1"/>
  <c r="P333" i="1"/>
  <c r="P222" i="1"/>
  <c r="P229" i="1"/>
  <c r="P216" i="1"/>
  <c r="P143" i="1"/>
  <c r="P225" i="1"/>
  <c r="P214" i="1"/>
  <c r="P282" i="1"/>
  <c r="P162" i="1"/>
  <c r="P322" i="1"/>
  <c r="P22" i="1"/>
  <c r="P342" i="1"/>
  <c r="P113" i="1"/>
  <c r="P32" i="1"/>
  <c r="P353" i="1"/>
  <c r="P251" i="1"/>
  <c r="P146" i="1"/>
  <c r="P267" i="1"/>
  <c r="P144" i="1"/>
  <c r="P176" i="1"/>
  <c r="P350" i="1"/>
  <c r="P106" i="1"/>
  <c r="P308" i="1"/>
  <c r="P265" i="1"/>
  <c r="P314" i="1"/>
  <c r="P289" i="1"/>
  <c r="P12" i="1"/>
  <c r="P119" i="1"/>
  <c r="P166" i="1"/>
  <c r="P175" i="1"/>
  <c r="P209" i="1"/>
  <c r="P326" i="1"/>
  <c r="P67" i="1"/>
  <c r="P160" i="1"/>
  <c r="P238" i="1"/>
  <c r="P191" i="1"/>
  <c r="P168" i="1"/>
  <c r="P125" i="1"/>
  <c r="P300" i="1"/>
  <c r="P336" i="1"/>
  <c r="P334" i="1"/>
  <c r="P31" i="1"/>
  <c r="P150" i="1"/>
  <c r="P293" i="1"/>
  <c r="P157" i="1"/>
  <c r="P9" i="1"/>
  <c r="P130" i="1"/>
  <c r="P38" i="1"/>
  <c r="P132" i="1"/>
  <c r="P305" i="1"/>
  <c r="P118" i="1"/>
  <c r="P41" i="1"/>
  <c r="P97" i="1"/>
  <c r="P301" i="1"/>
  <c r="P105" i="1"/>
  <c r="P107" i="1"/>
  <c r="P196" i="1"/>
  <c r="P275" i="1"/>
  <c r="P331" i="1"/>
  <c r="P42" i="1"/>
  <c r="P291" i="1"/>
  <c r="P13" i="1"/>
  <c r="P86" i="1"/>
  <c r="P230" i="1"/>
  <c r="P116" i="1"/>
  <c r="P278" i="1"/>
  <c r="P324" i="1"/>
  <c r="P258" i="1"/>
  <c r="P114" i="1"/>
  <c r="P21" i="1"/>
  <c r="P246" i="1"/>
  <c r="P344" i="1"/>
  <c r="P280" i="1"/>
  <c r="P228" i="1"/>
  <c r="P268" i="1"/>
  <c r="P243" i="1"/>
  <c r="P274" i="1"/>
  <c r="P347" i="1"/>
  <c r="P153" i="1"/>
  <c r="P354" i="1"/>
  <c r="P174" i="1"/>
  <c r="P234" i="1"/>
  <c r="P318" i="1"/>
  <c r="P184" i="1"/>
  <c r="P257" i="1"/>
  <c r="P40" i="1"/>
  <c r="P261" i="1"/>
  <c r="P56" i="1"/>
  <c r="P255" i="1"/>
  <c r="P285" i="1"/>
  <c r="P254" i="1"/>
  <c r="P287" i="1"/>
  <c r="P145" i="1"/>
  <c r="P78" i="1"/>
  <c r="P25" i="1"/>
  <c r="P139" i="1"/>
  <c r="P276" i="1"/>
  <c r="P71" i="1"/>
  <c r="P357" i="1"/>
  <c r="P148" i="1"/>
  <c r="P152" i="1"/>
  <c r="P75" i="1"/>
  <c r="P311" i="1"/>
  <c r="P164" i="1"/>
  <c r="P19" i="1"/>
  <c r="P101" i="1"/>
  <c r="P245" i="1"/>
  <c r="P28" i="1"/>
  <c r="P99" i="1"/>
  <c r="P211" i="1"/>
  <c r="P141" i="1"/>
  <c r="P219" i="1"/>
  <c r="P181" i="1"/>
  <c r="P64" i="1"/>
  <c r="P253" i="1"/>
  <c r="P158" i="1"/>
  <c r="P51" i="1"/>
  <c r="P317" i="1"/>
  <c r="P279" i="1"/>
  <c r="P108" i="1"/>
  <c r="P126" i="1"/>
  <c r="P309" i="1"/>
  <c r="P79" i="1"/>
  <c r="P348" i="1"/>
  <c r="P170" i="1"/>
  <c r="P212" i="1"/>
  <c r="P30" i="1"/>
  <c r="P69" i="1"/>
  <c r="P122" i="1"/>
  <c r="P23" i="1"/>
  <c r="P43" i="1"/>
  <c r="P27" i="1"/>
  <c r="P269" i="1"/>
  <c r="P84" i="1"/>
  <c r="P178" i="1"/>
  <c r="P235" i="1"/>
  <c r="P201" i="1"/>
  <c r="P329" i="1"/>
  <c r="P264" i="1"/>
  <c r="P92" i="1"/>
  <c r="P85" i="1"/>
  <c r="P240" i="1"/>
  <c r="P205" i="1"/>
  <c r="P20" i="1"/>
  <c r="P10" i="1"/>
  <c r="P55" i="1"/>
  <c r="P292" i="1"/>
  <c r="P94" i="1"/>
  <c r="P59" i="1"/>
  <c r="P149" i="1"/>
  <c r="P133" i="1"/>
  <c r="P295" i="1"/>
  <c r="P217" i="1"/>
  <c r="P109" i="1"/>
  <c r="P339" i="1"/>
  <c r="P340" i="1"/>
  <c r="P356" i="1"/>
  <c r="P102" i="1"/>
  <c r="P58" i="1"/>
  <c r="P260" i="1"/>
  <c r="P82" i="1"/>
  <c r="P307" i="1"/>
  <c r="P47" i="1"/>
  <c r="P35" i="1"/>
  <c r="P62" i="1"/>
  <c r="P142" i="1"/>
  <c r="P263" i="1"/>
  <c r="P221" i="1"/>
  <c r="P26" i="1"/>
  <c r="P77" i="1"/>
  <c r="P337" i="1"/>
  <c r="P185" i="1"/>
  <c r="P44" i="1"/>
  <c r="P361" i="1"/>
  <c r="P252" i="1"/>
  <c r="P65" i="1"/>
  <c r="P313" i="1"/>
  <c r="P138" i="1"/>
  <c r="P193" i="1"/>
  <c r="P83" i="1"/>
  <c r="P87" i="1"/>
  <c r="P242" i="1"/>
  <c r="P63" i="1"/>
  <c r="P179" i="1"/>
  <c r="P154" i="1"/>
  <c r="P343" i="1"/>
  <c r="P218" i="1"/>
  <c r="P290" i="1"/>
  <c r="P220" i="1"/>
  <c r="P134" i="1"/>
  <c r="P277" i="1"/>
  <c r="P60" i="1"/>
  <c r="P281" i="1"/>
  <c r="P351" i="1"/>
  <c r="P188" i="1"/>
  <c r="P349" i="1"/>
  <c r="P262" i="1"/>
  <c r="P338" i="1"/>
  <c r="P129" i="1"/>
  <c r="P70" i="1"/>
  <c r="P310" i="1"/>
  <c r="P321" i="1"/>
  <c r="P180" i="1"/>
  <c r="P312" i="1"/>
  <c r="P120" i="1"/>
  <c r="P194" i="1"/>
  <c r="P72" i="1"/>
  <c r="P203" i="1"/>
  <c r="P327" i="1"/>
  <c r="P96" i="1"/>
  <c r="P14" i="1"/>
  <c r="P302" i="1"/>
  <c r="P128" i="1"/>
  <c r="P24" i="1"/>
  <c r="P244" i="1"/>
  <c r="P135" i="1"/>
  <c r="P167" i="1"/>
  <c r="P270" i="1"/>
  <c r="P140" i="1"/>
  <c r="P231" i="1"/>
  <c r="P81" i="1"/>
  <c r="P224" i="1"/>
  <c r="P323" i="1"/>
  <c r="P207" i="1"/>
  <c r="P256" i="1"/>
  <c r="P156" i="1"/>
  <c r="P239" i="1"/>
  <c r="P346" i="1"/>
  <c r="P345" i="1"/>
  <c r="P189" i="1"/>
  <c r="P127" i="1"/>
  <c r="P89" i="1"/>
  <c r="P296" i="1"/>
  <c r="P91" i="1"/>
  <c r="P98" i="1"/>
  <c r="P17" i="1"/>
  <c r="P241" i="1"/>
  <c r="P319" i="1"/>
  <c r="P325" i="1"/>
  <c r="P112" i="1"/>
  <c r="P330" i="1"/>
  <c r="P136" i="1"/>
  <c r="P104" i="1"/>
  <c r="P37" i="1"/>
  <c r="P210" i="1"/>
  <c r="P286" i="1"/>
  <c r="P131" i="1"/>
  <c r="P155" i="1"/>
  <c r="P332" i="1"/>
  <c r="P208" i="1"/>
  <c r="P316" i="1"/>
  <c r="P236" i="1"/>
  <c r="P288" i="1"/>
  <c r="P298" i="1"/>
  <c r="P202" i="1"/>
  <c r="P165" i="1"/>
  <c r="P53" i="1"/>
  <c r="P248" i="1"/>
  <c r="P227" i="1"/>
  <c r="P46" i="1"/>
  <c r="P355" i="1"/>
  <c r="P48" i="1"/>
  <c r="P117" i="1"/>
  <c r="P115" i="1"/>
  <c r="P198" i="1"/>
  <c r="P190" i="1"/>
  <c r="P121" i="1"/>
  <c r="P7" i="1"/>
</calcChain>
</file>

<file path=xl/sharedStrings.xml><?xml version="1.0" encoding="utf-8"?>
<sst xmlns="http://schemas.openxmlformats.org/spreadsheetml/2006/main" count="506" uniqueCount="447">
  <si>
    <t>Nr</t>
  </si>
  <si>
    <t>Kommunenavn</t>
  </si>
  <si>
    <t>Skatter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</si>
  <si>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</si>
  <si>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</si>
  <si>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</si>
  <si>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</si>
  <si>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</si>
  <si>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</si>
  <si>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</si>
  <si>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</si>
  <si>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</si>
  <si>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</si>
  <si>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</si>
  <si>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</si>
  <si>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</si>
  <si>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</si>
  <si>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</si>
  <si>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</si>
  <si>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</si>
  <si>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</si>
  <si>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</si>
  <si>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</si>
  <si>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</si>
  <si>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</si>
  <si>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</si>
  <si>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Endring fra 2019</t>
  </si>
  <si>
    <t>1.1.2020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</si>
  <si>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</si>
  <si>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</si>
  <si>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</si>
  <si>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</si>
  <si>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</si>
  <si>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</si>
  <si>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</si>
  <si>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</si>
  <si>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</si>
  <si>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</si>
  <si>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</si>
  <si>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</si>
  <si>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</si>
  <si>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</si>
  <si>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</si>
  <si>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</si>
  <si>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</si>
  <si>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</si>
  <si>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</si>
  <si>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</si>
  <si>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</si>
  <si>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</si>
  <si>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</si>
  <si>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</si>
  <si>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</si>
  <si>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</si>
  <si>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</si>
  <si>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</si>
  <si>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</si>
  <si>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</si>
  <si>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</si>
  <si>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</si>
  <si>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</si>
  <si>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</si>
  <si>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</si>
  <si>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</si>
  <si>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</si>
  <si>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</si>
  <si>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</si>
  <si>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</si>
  <si>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</si>
  <si>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</si>
  <si>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</si>
  <si>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</si>
  <si>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</si>
  <si>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</si>
  <si>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</si>
  <si>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</si>
  <si>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</si>
  <si>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</si>
  <si>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</si>
  <si>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</si>
  <si>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</si>
  <si>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</si>
  <si>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</si>
  <si>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</si>
  <si>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</si>
  <si>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</si>
  <si>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</si>
  <si>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</si>
  <si>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</si>
  <si>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</si>
  <si>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</si>
  <si>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</si>
  <si>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</si>
  <si>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</si>
  <si>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</si>
  <si>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</si>
  <si>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</si>
  <si>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</si>
  <si>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</si>
  <si>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</si>
  <si>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</si>
  <si>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</si>
  <si>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</si>
  <si>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</si>
  <si>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</si>
  <si>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</si>
  <si>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</si>
  <si>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</si>
  <si>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</si>
  <si>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</si>
  <si>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</si>
  <si>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</si>
  <si>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</si>
  <si>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</si>
  <si>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</si>
  <si>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</si>
  <si>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</si>
  <si>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</si>
  <si>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</si>
  <si>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</si>
  <si>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</si>
  <si>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</si>
  <si>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</si>
  <si>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</si>
  <si>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</si>
  <si>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</si>
  <si>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</si>
  <si>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</si>
  <si>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</si>
  <si>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</si>
  <si>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</si>
  <si>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</si>
  <si>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</si>
  <si>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</si>
  <si>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</si>
  <si>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</si>
  <si>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</si>
  <si>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</si>
  <si>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</si>
  <si>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</si>
  <si>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</si>
  <si>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</si>
  <si>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</si>
  <si>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</si>
  <si>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</si>
  <si>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</si>
  <si>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</si>
  <si>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</si>
  <si>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</si>
  <si>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</si>
  <si>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</si>
  <si>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</si>
  <si>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</si>
  <si>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</si>
  <si>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</si>
  <si>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</si>
  <si>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</si>
  <si>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</si>
  <si>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</si>
  <si>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</si>
  <si>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</si>
  <si>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</si>
  <si>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</si>
  <si>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</si>
  <si>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</si>
  <si>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</si>
  <si>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</si>
  <si>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</si>
  <si>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</si>
  <si>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</si>
  <si>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</si>
  <si>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</si>
  <si>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</si>
  <si>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</si>
  <si>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</si>
  <si>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</si>
  <si>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</si>
  <si>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</si>
  <si>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</si>
  <si>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</si>
  <si>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</si>
  <si>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</si>
  <si>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</si>
  <si>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</si>
  <si>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</si>
  <si>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</si>
  <si>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</si>
  <si>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</si>
  <si>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</si>
  <si>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</si>
  <si>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</si>
  <si>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</si>
  <si>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</si>
  <si>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</si>
  <si>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</si>
  <si>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</si>
  <si>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</si>
  <si>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</si>
  <si>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</si>
  <si>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</si>
  <si>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</si>
  <si>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</si>
  <si>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</si>
  <si>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</si>
  <si>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</si>
  <si>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</si>
  <si>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</si>
  <si>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</si>
  <si>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</si>
  <si>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</si>
  <si>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</si>
  <si>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</si>
  <si>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</si>
  <si>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</si>
  <si>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</si>
  <si>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</si>
  <si>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</si>
  <si>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</si>
  <si>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</si>
  <si>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</si>
  <si>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</si>
  <si>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</si>
  <si>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</si>
  <si>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</si>
  <si>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</si>
  <si>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</si>
  <si>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</si>
  <si>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</si>
  <si>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</si>
  <si>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</si>
  <si>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</si>
  <si>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</si>
  <si>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</si>
  <si>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</si>
  <si>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</si>
  <si>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</si>
  <si>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</si>
  <si>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</si>
  <si>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</si>
  <si>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</si>
  <si>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</si>
  <si>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</si>
  <si>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</si>
  <si>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</si>
  <si>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</si>
  <si>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</si>
  <si>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</si>
  <si>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</si>
  <si>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</si>
  <si>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</si>
  <si>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</si>
  <si>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</si>
  <si>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</si>
  <si>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</si>
  <si>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</si>
  <si>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</si>
  <si>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</si>
  <si>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</si>
  <si>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</si>
  <si>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</si>
  <si>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</si>
  <si>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</si>
  <si>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</si>
  <si>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</si>
  <si>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</si>
  <si>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</si>
  <si>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</si>
  <si>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</si>
  <si>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</si>
  <si>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</si>
  <si>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</si>
  <si>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</si>
  <si>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</si>
  <si>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</si>
  <si>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</si>
  <si>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</si>
  <si>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</si>
  <si>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</si>
  <si>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</si>
  <si>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</si>
  <si>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</si>
  <si>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</si>
  <si>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</si>
  <si>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</si>
  <si>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</si>
  <si>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</si>
  <si>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</si>
  <si>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</si>
  <si>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</si>
  <si>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</si>
  <si>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</si>
  <si>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</si>
  <si>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</si>
  <si>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</si>
  <si>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</si>
  <si>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</si>
  <si>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</si>
  <si>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</si>
  <si>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</si>
  <si>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</si>
  <si>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</si>
  <si>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</si>
  <si>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</si>
  <si>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</si>
  <si>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</si>
  <si>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</si>
  <si>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</si>
  <si>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</si>
  <si>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</si>
  <si>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</si>
  <si>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</si>
  <si>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</si>
  <si>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</si>
  <si>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</si>
  <si>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</si>
  <si>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</si>
  <si>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</si>
  <si>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</si>
  <si>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</si>
  <si>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</si>
  <si>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</si>
  <si>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</si>
  <si>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</si>
  <si>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</si>
  <si>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</si>
  <si>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</si>
  <si>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</si>
  <si>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</si>
  <si>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</si>
  <si>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</si>
  <si>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</si>
  <si>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</si>
  <si>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</si>
  <si>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</si>
  <si>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</si>
  <si>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</si>
  <si>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</si>
  <si>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</si>
  <si>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</si>
  <si>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</si>
  <si>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</si>
  <si>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</si>
  <si>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</si>
  <si>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</si>
  <si>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</si>
  <si>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</si>
  <si>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</si>
  <si>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</si>
  <si>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</si>
  <si>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</si>
  <si>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</si>
  <si>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</si>
  <si>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</si>
  <si>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</si>
  <si>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</si>
  <si>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</si>
  <si>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</si>
  <si>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</si>
  <si>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</si>
  <si>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</si>
  <si>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</si>
  <si>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</si>
  <si>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</si>
  <si>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</si>
  <si>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</si>
  <si>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</si>
  <si>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</si>
  <si>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</si>
  <si>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</si>
  <si>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</si>
  <si>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</si>
  <si>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</si>
  <si>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</si>
  <si>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</si>
  <si>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</si>
  <si>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</si>
  <si>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</si>
  <si>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</si>
  <si>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</si>
  <si>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</si>
  <si>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</si>
  <si>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</si>
  <si>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</si>
  <si>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2020   2)</t>
  </si>
  <si>
    <t>Symmetrisk</t>
  </si>
  <si>
    <t>Hele landet</t>
  </si>
  <si>
    <t>i prosent</t>
  </si>
  <si>
    <t>Nr.</t>
  </si>
  <si>
    <t>Fylkeskommune</t>
  </si>
  <si>
    <t>Skatt 2019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</si>
  <si>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</si>
  <si>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</si>
  <si>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</si>
  <si>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</si>
  <si>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</si>
  <si>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</si>
  <si>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</si>
  <si>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</si>
  <si>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Skatt 2020</t>
  </si>
  <si>
    <t>Skatt og netto skatteutjevning 2020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</si>
  <si>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</si>
  <si>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</si>
  <si>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</si>
  <si>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</si>
  <si>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</si>
  <si>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</si>
  <si>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</si>
  <si>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</si>
  <si>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</si>
  <si>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</si>
  <si>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Netto utjevn.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</si>
  <si>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</si>
  <si>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</si>
  <si>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</si>
  <si>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</si>
  <si>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</si>
  <si>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</si>
  <si>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</si>
  <si>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</si>
  <si>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</si>
  <si>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</si>
  <si>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</si>
  <si>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</si>
  <si>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</si>
  <si>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</si>
  <si>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</si>
  <si>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Anslag NB2020</t>
  </si>
  <si>
    <t>Pst-vis endring</t>
  </si>
  <si>
    <t>fra året før</t>
  </si>
  <si>
    <t>Analyse pr måned:</t>
  </si>
  <si>
    <t>Hele året</t>
  </si>
  <si>
    <t>Anslag RNB2020</t>
  </si>
  <si>
    <t>Anslag NB2021</t>
  </si>
  <si>
    <t>endring 19-20</t>
  </si>
  <si>
    <t>Folketall 1.1.2020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</si>
  <si>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</si>
  <si>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</si>
  <si>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</si>
  <si>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</si>
  <si>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</si>
  <si>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 xml:space="preserve"> kommuner merket med gult el. rosa har grensejusteringer 1.1.2020</t>
  </si>
  <si>
    <t>Anslag RNB2020 etter prp. 127 S</t>
  </si>
  <si>
    <t>Januar-desember</t>
  </si>
  <si>
    <t>desember</t>
  </si>
  <si>
    <t>Utbetales/trekkes ved 2. termin rammetilskudd i februar 2021</t>
  </si>
  <si>
    <t>Januar-des 2020</t>
  </si>
  <si>
    <t>jan.-des.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</si>
</sst>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"/>
    <numFmt numFmtId="177" formatCode="_ * #,##0.000_ ;_ * \-#,##0.000_ ;_ * &quot;-&quot;??_ ;_ @_ 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0"/>
      <color rgb="FF000000"/>
      <name val="DepCentury Old Styl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9"/>
      <color indexed="10"/>
      <name val="Times New Roman"/>
      <family val="1"/>
    </font>
    <font>
      <b/>
      <sz val="9"/>
      <name val="Arial"/>
      <family val="2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C1C1C1"/>
      </bottom>
      <diagonal/>
    </border>
    <border>
      <left/>
      <right style="thin">
        <color rgb="FFC1C1C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" fontId="5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0" fontId="16" fillId="0" borderId="0" applyNumberFormat="0" applyBorder="0" applyProtection="0"/>
    <xf numFmtId="0" fontId="4" fillId="0" borderId="0"/>
    <xf numFmtId="171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" fillId="0" borderId="0"/>
  </cellStyleXfs>
  <cellXfs count="248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0" fillId="0" borderId="0" xfId="0" applyNumberFormat="1"/>
    <xf numFmtId="0" fontId="8" fillId="0" borderId="1" xfId="2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3" fontId="8" fillId="0" borderId="1" xfId="3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8" fillId="0" borderId="0" xfId="2" applyFont="1" applyBorder="1"/>
    <xf numFmtId="0" fontId="8" fillId="0" borderId="0" xfId="2" applyFont="1" applyBorder="1" applyAlignment="1">
      <alignment horizontal="centerContinuous"/>
    </xf>
    <xf numFmtId="49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10" fillId="0" borderId="0" xfId="2" applyFont="1" applyBorder="1"/>
    <xf numFmtId="0" fontId="8" fillId="0" borderId="0" xfId="2" applyFont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Continuous"/>
    </xf>
    <xf numFmtId="0" fontId="8" fillId="0" borderId="0" xfId="2" applyFont="1" applyBorder="1" applyAlignment="1">
      <alignment horizontal="center"/>
    </xf>
    <xf numFmtId="17" fontId="9" fillId="0" borderId="0" xfId="2" applyNumberFormat="1" applyFont="1" applyBorder="1" applyAlignment="1">
      <alignment horizontal="center"/>
    </xf>
    <xf numFmtId="3" fontId="9" fillId="2" borderId="0" xfId="3" quotePrefix="1" applyNumberFormat="1" applyFont="1" applyFill="1" applyBorder="1" applyAlignment="1">
      <alignment horizontal="center"/>
    </xf>
    <xf numFmtId="3" fontId="8" fillId="0" borderId="0" xfId="3" quotePrefix="1" applyNumberFormat="1" applyFont="1" applyFill="1" applyBorder="1" applyAlignment="1">
      <alignment horizontal="center"/>
    </xf>
    <xf numFmtId="165" fontId="9" fillId="2" borderId="2" xfId="2" applyNumberFormat="1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10" fillId="3" borderId="3" xfId="2" applyFont="1" applyFill="1" applyBorder="1" applyAlignment="1">
      <alignment horizontal="right"/>
    </xf>
    <xf numFmtId="0" fontId="10" fillId="3" borderId="3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0" fontId="8" fillId="6" borderId="0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0" fillId="5" borderId="0" xfId="0" applyFill="1"/>
    <xf numFmtId="164" fontId="0" fillId="0" borderId="0" xfId="0" applyNumberFormat="1"/>
    <xf numFmtId="167" fontId="0" fillId="0" borderId="0" xfId="5" applyNumberFormat="1" applyFont="1"/>
    <xf numFmtId="168" fontId="8" fillId="0" borderId="0" xfId="1" applyNumberFormat="1" applyFont="1" applyBorder="1"/>
    <xf numFmtId="3" fontId="8" fillId="0" borderId="0" xfId="2" applyNumberFormat="1" applyFont="1" applyBorder="1"/>
    <xf numFmtId="164" fontId="8" fillId="0" borderId="0" xfId="1" applyNumberFormat="1" applyFont="1"/>
    <xf numFmtId="14" fontId="3" fillId="2" borderId="0" xfId="2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20" fillId="0" borderId="0" xfId="0" applyFont="1" applyAlignment="1">
      <alignment horizontal="center"/>
    </xf>
    <xf numFmtId="0" fontId="21" fillId="3" borderId="3" xfId="2" applyFont="1" applyFill="1" applyBorder="1" applyAlignment="1">
      <alignment horizontal="center"/>
    </xf>
    <xf numFmtId="0" fontId="12" fillId="0" borderId="0" xfId="2" applyFont="1" applyBorder="1" applyAlignment="1"/>
    <xf numFmtId="0" fontId="21" fillId="0" borderId="0" xfId="2" applyFont="1" applyBorder="1" applyAlignment="1">
      <alignment horizontal="right"/>
    </xf>
    <xf numFmtId="0" fontId="18" fillId="0" borderId="0" xfId="2" applyFont="1"/>
    <xf numFmtId="0" fontId="19" fillId="0" borderId="0" xfId="2" applyFont="1" applyFill="1"/>
    <xf numFmtId="0" fontId="22" fillId="8" borderId="0" xfId="0" applyFont="1" applyFill="1"/>
    <xf numFmtId="0" fontId="20" fillId="0" borderId="0" xfId="0" applyFont="1"/>
    <xf numFmtId="173" fontId="12" fillId="0" borderId="0" xfId="2" applyNumberFormat="1" applyFont="1" applyBorder="1"/>
    <xf numFmtId="0" fontId="12" fillId="0" borderId="0" xfId="2" applyFont="1" applyBorder="1"/>
    <xf numFmtId="0" fontId="0" fillId="8" borderId="0" xfId="0" applyFont="1" applyFill="1"/>
    <xf numFmtId="164" fontId="20" fillId="0" borderId="0" xfId="0" applyNumberFormat="1" applyFont="1"/>
    <xf numFmtId="0" fontId="13" fillId="0" borderId="4" xfId="2" applyFont="1" applyBorder="1"/>
    <xf numFmtId="0" fontId="12" fillId="0" borderId="4" xfId="2" applyFont="1" applyBorder="1"/>
    <xf numFmtId="3" fontId="0" fillId="8" borderId="4" xfId="0" applyNumberFormat="1" applyFont="1" applyFill="1" applyBorder="1"/>
    <xf numFmtId="164" fontId="20" fillId="0" borderId="4" xfId="0" applyNumberFormat="1" applyFont="1" applyBorder="1"/>
    <xf numFmtId="1" fontId="8" fillId="0" borderId="0" xfId="9" applyNumberFormat="1" applyFont="1"/>
    <xf numFmtId="0" fontId="8" fillId="0" borderId="0" xfId="9" applyFont="1"/>
    <xf numFmtId="0" fontId="20" fillId="0" borderId="0" xfId="0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20" fillId="0" borderId="0" xfId="0" applyFont="1" applyFill="1" applyBorder="1"/>
    <xf numFmtId="164" fontId="0" fillId="0" borderId="0" xfId="0" applyNumberFormat="1" applyFill="1" applyBorder="1"/>
    <xf numFmtId="164" fontId="20" fillId="0" borderId="0" xfId="0" applyNumberFormat="1" applyFont="1" applyFill="1" applyBorder="1"/>
    <xf numFmtId="3" fontId="20" fillId="0" borderId="0" xfId="0" applyNumberFormat="1" applyFont="1" applyFill="1" applyBorder="1"/>
    <xf numFmtId="164" fontId="2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24" fillId="0" borderId="3" xfId="0" applyFont="1" applyBorder="1" applyAlignment="1">
      <alignment horizontal="center"/>
    </xf>
    <xf numFmtId="164" fontId="22" fillId="0" borderId="0" xfId="0" applyNumberFormat="1" applyFont="1"/>
    <xf numFmtId="164" fontId="12" fillId="0" borderId="0" xfId="11" applyNumberFormat="1" applyFont="1"/>
    <xf numFmtId="164" fontId="12" fillId="0" borderId="0" xfId="1" applyNumberFormat="1" applyFont="1" applyBorder="1"/>
    <xf numFmtId="164" fontId="25" fillId="0" borderId="0" xfId="11" applyNumberFormat="1" applyFont="1"/>
    <xf numFmtId="164" fontId="26" fillId="0" borderId="0" xfId="0" applyNumberFormat="1" applyFont="1"/>
    <xf numFmtId="164" fontId="25" fillId="0" borderId="0" xfId="1" applyNumberFormat="1" applyFont="1"/>
    <xf numFmtId="164" fontId="27" fillId="0" borderId="0" xfId="1" applyNumberFormat="1" applyFont="1" applyBorder="1"/>
    <xf numFmtId="10" fontId="20" fillId="0" borderId="0" xfId="5" applyNumberFormat="1" applyFont="1"/>
    <xf numFmtId="164" fontId="0" fillId="0" borderId="1" xfId="0" applyNumberFormat="1" applyBorder="1"/>
    <xf numFmtId="167" fontId="0" fillId="0" borderId="0" xfId="0" applyNumberFormat="1"/>
    <xf numFmtId="167" fontId="12" fillId="0" borderId="0" xfId="5" applyNumberFormat="1" applyFont="1"/>
    <xf numFmtId="0" fontId="28" fillId="0" borderId="0" xfId="0" applyFont="1"/>
    <xf numFmtId="3" fontId="29" fillId="0" borderId="0" xfId="0" applyNumberFormat="1" applyFont="1"/>
    <xf numFmtId="164" fontId="12" fillId="0" borderId="0" xfId="1" applyNumberFormat="1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7" fontId="0" fillId="0" borderId="1" xfId="5" applyNumberFormat="1" applyFont="1" applyBorder="1"/>
    <xf numFmtId="164" fontId="0" fillId="0" borderId="0" xfId="0" applyNumberFormat="1" applyBorder="1"/>
    <xf numFmtId="167" fontId="0" fillId="0" borderId="0" xfId="5" applyNumberFormat="1" applyFont="1" applyBorder="1"/>
    <xf numFmtId="164" fontId="0" fillId="0" borderId="3" xfId="0" applyNumberFormat="1" applyBorder="1"/>
    <xf numFmtId="167" fontId="0" fillId="0" borderId="3" xfId="5" applyNumberFormat="1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Fill="1"/>
    <xf numFmtId="3" fontId="8" fillId="0" borderId="0" xfId="11" applyNumberFormat="1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0" xfId="0" applyFont="1"/>
    <xf numFmtId="3" fontId="8" fillId="0" borderId="0" xfId="1" applyNumberFormat="1" applyFont="1" applyFill="1"/>
    <xf numFmtId="3" fontId="8" fillId="0" borderId="0" xfId="12" applyNumberFormat="1" applyFont="1" applyBorder="1"/>
    <xf numFmtId="164" fontId="8" fillId="0" borderId="0" xfId="1" applyNumberFormat="1" applyFont="1" applyFill="1"/>
    <xf numFmtId="164" fontId="8" fillId="0" borderId="0" xfId="11" applyNumberFormat="1" applyFont="1" applyFill="1"/>
    <xf numFmtId="3" fontId="2" fillId="11" borderId="0" xfId="1" applyNumberFormat="1" applyFont="1" applyFill="1"/>
    <xf numFmtId="3" fontId="2" fillId="0" borderId="0" xfId="1" applyNumberFormat="1" applyFont="1" applyFill="1"/>
    <xf numFmtId="164" fontId="30" fillId="0" borderId="6" xfId="1" applyNumberFormat="1" applyFont="1" applyBorder="1"/>
    <xf numFmtId="164" fontId="2" fillId="0" borderId="0" xfId="1" applyNumberFormat="1" applyFont="1" applyFill="1"/>
    <xf numFmtId="164" fontId="2" fillId="0" borderId="0" xfId="0" applyNumberFormat="1" applyFont="1"/>
    <xf numFmtId="164" fontId="8" fillId="0" borderId="3" xfId="1" applyNumberFormat="1" applyFont="1" applyBorder="1"/>
    <xf numFmtId="3" fontId="8" fillId="0" borderId="3" xfId="11" applyNumberFormat="1" applyFont="1" applyFill="1" applyBorder="1"/>
    <xf numFmtId="164" fontId="30" fillId="0" borderId="7" xfId="1" applyNumberFormat="1" applyFont="1" applyBorder="1"/>
    <xf numFmtId="164" fontId="8" fillId="0" borderId="3" xfId="11" applyNumberFormat="1" applyFont="1" applyFill="1" applyBorder="1"/>
    <xf numFmtId="0" fontId="30" fillId="0" borderId="0" xfId="0" applyFont="1"/>
    <xf numFmtId="164" fontId="30" fillId="0" borderId="0" xfId="0" applyNumberFormat="1" applyFont="1"/>
    <xf numFmtId="164" fontId="8" fillId="0" borderId="1" xfId="1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7" fontId="8" fillId="0" borderId="0" xfId="5" applyNumberFormat="1" applyFont="1"/>
    <xf numFmtId="164" fontId="8" fillId="0" borderId="0" xfId="1" applyNumberFormat="1" applyFont="1" applyBorder="1"/>
    <xf numFmtId="167" fontId="8" fillId="0" borderId="0" xfId="5" applyNumberFormat="1" applyFont="1" applyBorder="1"/>
    <xf numFmtId="167" fontId="8" fillId="0" borderId="3" xfId="5" applyNumberFormat="1" applyFont="1" applyBorder="1"/>
    <xf numFmtId="164" fontId="8" fillId="0" borderId="0" xfId="11" applyNumberFormat="1" applyFont="1"/>
    <xf numFmtId="164" fontId="8" fillId="0" borderId="0" xfId="7" applyNumberFormat="1" applyFont="1" applyBorder="1" applyProtection="1"/>
    <xf numFmtId="164" fontId="8" fillId="0" borderId="8" xfId="1" applyNumberFormat="1" applyFont="1" applyBorder="1"/>
    <xf numFmtId="164" fontId="8" fillId="0" borderId="0" xfId="7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/>
    <xf numFmtId="164" fontId="32" fillId="0" borderId="0" xfId="0" applyNumberFormat="1" applyFont="1"/>
    <xf numFmtId="0" fontId="8" fillId="0" borderId="0" xfId="0" applyFont="1"/>
    <xf numFmtId="164" fontId="14" fillId="0" borderId="0" xfId="0" applyNumberFormat="1" applyFont="1"/>
    <xf numFmtId="170" fontId="8" fillId="0" borderId="0" xfId="1" applyNumberFormat="1" applyFont="1" applyBorder="1"/>
    <xf numFmtId="164" fontId="8" fillId="0" borderId="9" xfId="1" applyNumberFormat="1" applyFont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17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8" fillId="0" borderId="0" xfId="3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1" fontId="17" fillId="0" borderId="0" xfId="6" applyNumberFormat="1" applyFont="1" applyFill="1" applyBorder="1" applyAlignment="1">
      <alignment horizontal="right" vertical="center"/>
    </xf>
    <xf numFmtId="0" fontId="8" fillId="0" borderId="1" xfId="2" applyFont="1" applyBorder="1"/>
    <xf numFmtId="3" fontId="8" fillId="8" borderId="1" xfId="3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left"/>
    </xf>
    <xf numFmtId="3" fontId="8" fillId="8" borderId="0" xfId="3" applyNumberFormat="1" applyFont="1" applyFill="1" applyBorder="1" applyAlignment="1">
      <alignment horizontal="center"/>
    </xf>
    <xf numFmtId="172" fontId="8" fillId="0" borderId="0" xfId="2" applyNumberFormat="1" applyFont="1" applyBorder="1" applyAlignment="1">
      <alignment horizontal="left"/>
    </xf>
    <xf numFmtId="0" fontId="9" fillId="0" borderId="0" xfId="2" applyFont="1" applyAlignment="1">
      <alignment horizontal="center"/>
    </xf>
    <xf numFmtId="49" fontId="8" fillId="8" borderId="0" xfId="3" quotePrefix="1" applyNumberFormat="1" applyFont="1" applyFill="1" applyBorder="1" applyAlignment="1">
      <alignment horizontal="center"/>
    </xf>
    <xf numFmtId="3" fontId="8" fillId="9" borderId="0" xfId="3" applyNumberFormat="1" applyFont="1" applyFill="1" applyBorder="1" applyAlignment="1">
      <alignment horizontal="center"/>
    </xf>
    <xf numFmtId="0" fontId="3" fillId="8" borderId="0" xfId="2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33" fillId="10" borderId="3" xfId="2" applyFont="1" applyFill="1" applyBorder="1" applyAlignment="1">
      <alignment horizontal="center"/>
    </xf>
    <xf numFmtId="164" fontId="8" fillId="0" borderId="0" xfId="7" applyNumberFormat="1" applyFont="1"/>
    <xf numFmtId="164" fontId="8" fillId="0" borderId="0" xfId="10" applyNumberFormat="1" applyFont="1"/>
    <xf numFmtId="3" fontId="8" fillId="0" borderId="0" xfId="3" applyNumberFormat="1" applyFont="1"/>
    <xf numFmtId="164" fontId="9" fillId="0" borderId="0" xfId="7" applyNumberFormat="1" applyFont="1" applyFill="1"/>
    <xf numFmtId="164" fontId="3" fillId="0" borderId="0" xfId="7" applyNumberFormat="1" applyFont="1"/>
    <xf numFmtId="174" fontId="8" fillId="0" borderId="0" xfId="7" applyNumberFormat="1" applyFont="1"/>
    <xf numFmtId="167" fontId="9" fillId="0" borderId="0" xfId="5" applyNumberFormat="1" applyFont="1" applyFill="1"/>
    <xf numFmtId="164" fontId="8" fillId="0" borderId="4" xfId="7" applyNumberFormat="1" applyFont="1" applyBorder="1"/>
    <xf numFmtId="167" fontId="8" fillId="0" borderId="4" xfId="5" applyNumberFormat="1" applyFont="1" applyBorder="1"/>
    <xf numFmtId="174" fontId="8" fillId="0" borderId="4" xfId="7" applyNumberFormat="1" applyFont="1" applyBorder="1"/>
    <xf numFmtId="3" fontId="8" fillId="0" borderId="4" xfId="3" applyNumberFormat="1" applyFont="1" applyBorder="1"/>
    <xf numFmtId="164" fontId="9" fillId="0" borderId="4" xfId="7" applyNumberFormat="1" applyFont="1" applyFill="1" applyBorder="1"/>
    <xf numFmtId="3" fontId="8" fillId="8" borderId="0" xfId="0" applyNumberFormat="1" applyFont="1" applyFill="1"/>
    <xf numFmtId="167" fontId="2" fillId="0" borderId="0" xfId="5" applyNumberFormat="1" applyFont="1"/>
    <xf numFmtId="0" fontId="11" fillId="0" borderId="4" xfId="0" applyFont="1" applyBorder="1"/>
    <xf numFmtId="167" fontId="11" fillId="0" borderId="4" xfId="5" applyNumberFormat="1" applyFont="1" applyBorder="1"/>
    <xf numFmtId="3" fontId="9" fillId="0" borderId="4" xfId="2" applyNumberFormat="1" applyFont="1" applyBorder="1"/>
    <xf numFmtId="3" fontId="11" fillId="0" borderId="4" xfId="0" applyNumberFormat="1" applyFont="1" applyBorder="1"/>
    <xf numFmtId="3" fontId="13" fillId="0" borderId="4" xfId="2" applyNumberFormat="1" applyFont="1" applyBorder="1"/>
    <xf numFmtId="164" fontId="11" fillId="0" borderId="4" xfId="0" applyNumberFormat="1" applyFont="1" applyBorder="1"/>
    <xf numFmtId="3" fontId="11" fillId="0" borderId="4" xfId="0" applyNumberFormat="1" applyFont="1" applyFill="1" applyBorder="1"/>
    <xf numFmtId="164" fontId="8" fillId="0" borderId="0" xfId="0" applyNumberFormat="1" applyFont="1" applyFill="1" applyBorder="1"/>
    <xf numFmtId="3" fontId="24" fillId="0" borderId="0" xfId="1" applyNumberFormat="1" applyFont="1" applyFill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31" fillId="2" borderId="0" xfId="2" applyFont="1" applyFill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0" fontId="35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5" fillId="2" borderId="0" xfId="0" applyFont="1" applyFill="1"/>
    <xf numFmtId="0" fontId="35" fillId="0" borderId="0" xfId="0" applyFont="1" applyFill="1" applyAlignment="1">
      <alignment horizontal="right"/>
    </xf>
    <xf numFmtId="0" fontId="31" fillId="0" borderId="0" xfId="2" applyFont="1" applyFill="1"/>
    <xf numFmtId="0" fontId="35" fillId="0" borderId="0" xfId="0" applyFont="1" applyFill="1"/>
    <xf numFmtId="167" fontId="0" fillId="0" borderId="0" xfId="5" applyNumberFormat="1" applyFont="1" applyFill="1"/>
    <xf numFmtId="167" fontId="8" fillId="0" borderId="0" xfId="5" applyNumberFormat="1" applyFont="1" applyFill="1"/>
    <xf numFmtId="3" fontId="8" fillId="2" borderId="0" xfId="8" applyNumberFormat="1" applyFont="1" applyFill="1" applyBorder="1" applyAlignment="1" applyProtection="1">
      <alignment horizontal="right"/>
    </xf>
    <xf numFmtId="3" fontId="8" fillId="2" borderId="0" xfId="6" applyNumberFormat="1" applyFont="1" applyFill="1" applyBorder="1" applyAlignment="1">
      <alignment horizontal="right"/>
    </xf>
    <xf numFmtId="3" fontId="11" fillId="2" borderId="4" xfId="0" applyNumberFormat="1" applyFont="1" applyFill="1" applyBorder="1"/>
    <xf numFmtId="170" fontId="11" fillId="0" borderId="0" xfId="1" applyNumberFormat="1" applyFont="1"/>
    <xf numFmtId="167" fontId="0" fillId="0" borderId="0" xfId="0" applyNumberFormat="1" applyFill="1"/>
    <xf numFmtId="0" fontId="7" fillId="12" borderId="0" xfId="0" applyFont="1" applyFill="1" applyBorder="1" applyAlignment="1">
      <alignment horizontal="center"/>
    </xf>
    <xf numFmtId="0" fontId="0" fillId="12" borderId="0" xfId="0" applyFill="1"/>
    <xf numFmtId="3" fontId="8" fillId="0" borderId="0" xfId="2" applyNumberFormat="1" applyFont="1"/>
    <xf numFmtId="3" fontId="24" fillId="0" borderId="0" xfId="12" applyNumberFormat="1" applyFont="1"/>
    <xf numFmtId="3" fontId="16" fillId="0" borderId="0" xfId="0" applyNumberFormat="1" applyFont="1"/>
    <xf numFmtId="176" fontId="0" fillId="0" borderId="0" xfId="0" applyNumberFormat="1" applyFill="1" applyBorder="1"/>
    <xf numFmtId="168" fontId="9" fillId="0" borderId="4" xfId="1" applyNumberFormat="1" applyFont="1" applyBorder="1"/>
    <xf numFmtId="10" fontId="0" fillId="0" borderId="0" xfId="0" applyNumberFormat="1"/>
    <xf numFmtId="164" fontId="8" fillId="0" borderId="5" xfId="0" applyNumberFormat="1" applyFont="1" applyFill="1" applyBorder="1" applyAlignment="1" applyProtection="1">
      <alignment horizontal="right" wrapText="1"/>
    </xf>
    <xf numFmtId="3" fontId="8" fillId="0" borderId="5" xfId="0" applyNumberFormat="1" applyFont="1" applyFill="1" applyBorder="1" applyAlignment="1" applyProtection="1">
      <alignment horizontal="right" wrapText="1"/>
    </xf>
    <xf numFmtId="167" fontId="0" fillId="0" borderId="4" xfId="5" applyNumberFormat="1" applyFont="1" applyBorder="1"/>
    <xf numFmtId="3" fontId="0" fillId="0" borderId="10" xfId="0" applyNumberFormat="1" applyBorder="1"/>
    <xf numFmtId="177" fontId="20" fillId="0" borderId="0" xfId="0" applyNumberFormat="1" applyFont="1" applyFill="1" applyBorder="1"/>
    <xf numFmtId="164" fontId="0" fillId="0" borderId="4" xfId="0" applyNumberFormat="1" applyBorder="1"/>
    <xf numFmtId="3" fontId="8" fillId="0" borderId="11" xfId="0" applyNumberFormat="1" applyFont="1" applyFill="1" applyBorder="1" applyAlignment="1" applyProtection="1">
      <alignment horizontal="right" wrapText="1"/>
    </xf>
    <xf numFmtId="3" fontId="8" fillId="0" borderId="12" xfId="0" applyNumberFormat="1" applyFont="1" applyFill="1" applyBorder="1" applyAlignment="1" applyProtection="1">
      <alignment horizontal="right" wrapText="1"/>
    </xf>
    <xf numFmtId="3" fontId="8" fillId="0" borderId="0" xfId="0" applyNumberFormat="1" applyFont="1" applyFill="1" applyBorder="1" applyAlignment="1" applyProtection="1">
      <alignment horizontal="right" wrapText="1"/>
    </xf>
    <xf numFmtId="164" fontId="1" fillId="0" borderId="0" xfId="7" applyNumberFormat="1" applyFont="1" applyFill="1" applyBorder="1"/>
    <xf numFmtId="164" fontId="30" fillId="0" borderId="8" xfId="1" applyNumberFormat="1" applyFont="1" applyBorder="1"/>
    <xf numFmtId="3" fontId="8" fillId="0" borderId="0" xfId="11" applyNumberFormat="1" applyFont="1" applyFill="1" applyBorder="1"/>
    <xf numFmtId="3" fontId="8" fillId="0" borderId="0" xfId="1" applyNumberFormat="1" applyFont="1" applyFill="1" applyBorder="1"/>
    <xf numFmtId="3" fontId="36" fillId="0" borderId="0" xfId="7" applyNumberFormat="1" applyFont="1" applyAlignment="1">
      <alignment horizontal="right" indent="1"/>
    </xf>
    <xf numFmtId="3" fontId="11" fillId="0" borderId="0" xfId="0" applyNumberFormat="1" applyFont="1"/>
    <xf numFmtId="1" fontId="11" fillId="0" borderId="0" xfId="0" applyNumberFormat="1" applyFont="1"/>
    <xf numFmtId="3" fontId="8" fillId="6" borderId="1" xfId="3" applyNumberFormat="1" applyFont="1" applyFill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3" fontId="8" fillId="0" borderId="0" xfId="3" applyNumberFormat="1" applyFont="1" applyBorder="1" applyAlignment="1">
      <alignment horizontal="center"/>
    </xf>
    <xf numFmtId="49" fontId="8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3" fontId="8" fillId="0" borderId="1" xfId="3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3" fontId="8" fillId="6" borderId="0" xfId="3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8" fillId="0" borderId="0" xfId="3" quotePrefix="1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1" xfId="2" applyFont="1" applyBorder="1" applyAlignment="1">
      <alignment horizontal="center" wrapText="1"/>
    </xf>
    <xf numFmtId="0" fontId="8" fillId="9" borderId="0" xfId="0" applyFont="1" applyFill="1" applyBorder="1" applyAlignment="1">
      <alignment horizontal="center"/>
    </xf>
    <xf numFmtId="3" fontId="8" fillId="0" borderId="3" xfId="3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3" fontId="8" fillId="9" borderId="3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6" fillId="0" borderId="13" xfId="11" applyNumberFormat="1" applyFont="1" applyFill="1" applyBorder="1"/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komm!$F$31:$F$56</c:f>
              <c:numCache>
                <c:formatCode>0.0\ %</c:formatCode>
                <c:ptCount val="26"/>
                <c:pt idx="0">
                  <c:v>0.84984724845778181</c:v>
                </c:pt>
                <c:pt idx="1">
                  <c:v>0.93546984904034514</c:v>
                </c:pt>
                <c:pt idx="2">
                  <c:v>0.97867702298441539</c:v>
                </c:pt>
                <c:pt idx="3">
                  <c:v>0.84922822409781251</c:v>
                </c:pt>
                <c:pt idx="4">
                  <c:v>0.94578674238799754</c:v>
                </c:pt>
                <c:pt idx="5">
                  <c:v>1.1012636747136351</c:v>
                </c:pt>
                <c:pt idx="6">
                  <c:v>1.0256927873253689</c:v>
                </c:pt>
                <c:pt idx="7">
                  <c:v>0.79530640707235523</c:v>
                </c:pt>
                <c:pt idx="8">
                  <c:v>0.81447293377737662</c:v>
                </c:pt>
                <c:pt idx="9">
                  <c:v>0.91085792906579643</c:v>
                </c:pt>
                <c:pt idx="10">
                  <c:v>0.8223270774158925</c:v>
                </c:pt>
                <c:pt idx="11">
                  <c:v>0.80788065531257891</c:v>
                </c:pt>
                <c:pt idx="12">
                  <c:v>0.91252050055715284</c:v>
                </c:pt>
                <c:pt idx="13">
                  <c:v>0.91481962195370992</c:v>
                </c:pt>
                <c:pt idx="14">
                  <c:v>0.87350673759268505</c:v>
                </c:pt>
                <c:pt idx="15">
                  <c:v>0.90194264038969796</c:v>
                </c:pt>
                <c:pt idx="16">
                  <c:v>0.89917663831879846</c:v>
                </c:pt>
                <c:pt idx="17">
                  <c:v>0.76218932961018249</c:v>
                </c:pt>
                <c:pt idx="18">
                  <c:v>0.79291902744760645</c:v>
                </c:pt>
                <c:pt idx="19">
                  <c:v>0.92359749379828981</c:v>
                </c:pt>
                <c:pt idx="20">
                  <c:v>0.75066108939573251</c:v>
                </c:pt>
                <c:pt idx="21">
                  <c:v>0.84638132831412005</c:v>
                </c:pt>
                <c:pt idx="22">
                  <c:v>0.86241124236576627</c:v>
                </c:pt>
                <c:pt idx="23">
                  <c:v>0.76490602178984113</c:v>
                </c:pt>
                <c:pt idx="24">
                  <c:v>0.85581939836304699</c:v>
                </c:pt>
                <c:pt idx="25">
                  <c:v>0.81473337011027902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komm!$C$31:$C$56</c:f>
              <c:strCache>
                <c:ptCount val="26"/>
                <c:pt idx="0">
                  <c:v>Kristiansund</c:v>
                </c:pt>
                <c:pt idx="1">
                  <c:v>Molde</c:v>
                </c:pt>
                <c:pt idx="2">
                  <c:v>Ålesund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</c:strCache>
            </c:strRef>
          </c:cat>
          <c:val>
            <c:numRef>
              <c:f>komm!$P$31:$P$56</c:f>
              <c:numCache>
                <c:formatCode>0.0\ %</c:formatCode>
                <c:ptCount val="26"/>
                <c:pt idx="0">
                  <c:v>0.94618897888614351</c:v>
                </c:pt>
                <c:pt idx="1">
                  <c:v>0.96288455607939272</c:v>
                </c:pt>
                <c:pt idx="2">
                  <c:v>0.98016742565702075</c:v>
                </c:pt>
                <c:pt idx="3">
                  <c:v>0.94615802766814505</c:v>
                </c:pt>
                <c:pt idx="4">
                  <c:v>0.96701131341845359</c:v>
                </c:pt>
                <c:pt idx="5">
                  <c:v>1.0292020863487088</c:v>
                </c:pt>
                <c:pt idx="6">
                  <c:v>0.99897373139340218</c:v>
                </c:pt>
                <c:pt idx="7">
                  <c:v>0.94346193681687207</c:v>
                </c:pt>
                <c:pt idx="8">
                  <c:v>0.94442026315212324</c:v>
                </c:pt>
                <c:pt idx="9">
                  <c:v>0.95303978808957324</c:v>
                </c:pt>
                <c:pt idx="10">
                  <c:v>0.94481297033404921</c:v>
                </c:pt>
                <c:pt idx="11">
                  <c:v>0.94409064922888342</c:v>
                </c:pt>
                <c:pt idx="12">
                  <c:v>0.95370481668611562</c:v>
                </c:pt>
                <c:pt idx="13">
                  <c:v>0.95462446524473843</c:v>
                </c:pt>
                <c:pt idx="14">
                  <c:v>0.94737195334288882</c:v>
                </c:pt>
                <c:pt idx="15">
                  <c:v>0.94947367261913362</c:v>
                </c:pt>
                <c:pt idx="16">
                  <c:v>0.94865544837919447</c:v>
                </c:pt>
                <c:pt idx="17">
                  <c:v>0.94180608294376367</c:v>
                </c:pt>
                <c:pt idx="18">
                  <c:v>0.94334256783563475</c:v>
                </c:pt>
                <c:pt idx="19">
                  <c:v>0.95813561398257052</c:v>
                </c:pt>
                <c:pt idx="20">
                  <c:v>0.94122967093304122</c:v>
                </c:pt>
                <c:pt idx="21">
                  <c:v>0.94601568287896043</c:v>
                </c:pt>
                <c:pt idx="22">
                  <c:v>0.94681717858154291</c:v>
                </c:pt>
                <c:pt idx="23">
                  <c:v>0.94194191755274659</c:v>
                </c:pt>
                <c:pt idx="24">
                  <c:v>0.94648758638140673</c:v>
                </c:pt>
                <c:pt idx="25">
                  <c:v>0.94443328496876844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komm!$F$324:$F$362</c:f>
              <c:numCache>
                <c:formatCode>0.0\ %</c:formatCode>
                <c:ptCount val="39"/>
                <c:pt idx="0">
                  <c:v>0.97081319991452519</c:v>
                </c:pt>
                <c:pt idx="1">
                  <c:v>0.85604172009729695</c:v>
                </c:pt>
                <c:pt idx="2">
                  <c:v>0.86302795521182962</c:v>
                </c:pt>
                <c:pt idx="3">
                  <c:v>0.7090199115863568</c:v>
                </c:pt>
                <c:pt idx="4">
                  <c:v>0.82705977165694122</c:v>
                </c:pt>
                <c:pt idx="5">
                  <c:v>0.91891899544446543</c:v>
                </c:pt>
                <c:pt idx="6">
                  <c:v>0.69130239363920509</c:v>
                </c:pt>
                <c:pt idx="7">
                  <c:v>0.76541393089669141</c:v>
                </c:pt>
                <c:pt idx="8">
                  <c:v>0.81379125184867407</c:v>
                </c:pt>
                <c:pt idx="9">
                  <c:v>0.83149270206497128</c:v>
                </c:pt>
                <c:pt idx="10">
                  <c:v>0.6792970765042603</c:v>
                </c:pt>
                <c:pt idx="11">
                  <c:v>0.96665204490802992</c:v>
                </c:pt>
                <c:pt idx="12">
                  <c:v>0.83775522202665154</c:v>
                </c:pt>
                <c:pt idx="13">
                  <c:v>0.90670785956704336</c:v>
                </c:pt>
                <c:pt idx="14">
                  <c:v>0.80941695635304245</c:v>
                </c:pt>
                <c:pt idx="15">
                  <c:v>0.72896886222691182</c:v>
                </c:pt>
                <c:pt idx="16">
                  <c:v>0.80476205991446459</c:v>
                </c:pt>
                <c:pt idx="17">
                  <c:v>0.72872326679983568</c:v>
                </c:pt>
                <c:pt idx="18">
                  <c:v>0.81811667919202358</c:v>
                </c:pt>
                <c:pt idx="19">
                  <c:v>0.72404849927220405</c:v>
                </c:pt>
                <c:pt idx="20">
                  <c:v>0.93435269843636348</c:v>
                </c:pt>
                <c:pt idx="21">
                  <c:v>0.7086362752740889</c:v>
                </c:pt>
                <c:pt idx="22">
                  <c:v>0.79354925556687061</c:v>
                </c:pt>
                <c:pt idx="23">
                  <c:v>0.8256994938096599</c:v>
                </c:pt>
                <c:pt idx="24">
                  <c:v>0.80810879932374013</c:v>
                </c:pt>
                <c:pt idx="25">
                  <c:v>0.60678887226692191</c:v>
                </c:pt>
                <c:pt idx="26">
                  <c:v>0.7561601430677487</c:v>
                </c:pt>
                <c:pt idx="27">
                  <c:v>0.70655143611682625</c:v>
                </c:pt>
                <c:pt idx="28">
                  <c:v>0.95379497143828995</c:v>
                </c:pt>
                <c:pt idx="29">
                  <c:v>0.84501231607578819</c:v>
                </c:pt>
                <c:pt idx="30">
                  <c:v>0.79237222227114734</c:v>
                </c:pt>
                <c:pt idx="31">
                  <c:v>0.72716706860836844</c:v>
                </c:pt>
                <c:pt idx="32">
                  <c:v>0.93574276700859582</c:v>
                </c:pt>
                <c:pt idx="33">
                  <c:v>0.80993971805609721</c:v>
                </c:pt>
                <c:pt idx="34">
                  <c:v>0.84786019671531243</c:v>
                </c:pt>
                <c:pt idx="35">
                  <c:v>0.81096156464084279</c:v>
                </c:pt>
                <c:pt idx="36">
                  <c:v>0.69314282979195174</c:v>
                </c:pt>
                <c:pt idx="37">
                  <c:v>0.83017104832417943</c:v>
                </c:pt>
                <c:pt idx="38">
                  <c:v>0.83519295560858187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komm!$C$324:$C$362</c:f>
              <c:strCache>
                <c:ptCount val="39"/>
                <c:pt idx="0">
                  <c:v>Tromsø</c:v>
                </c:pt>
                <c:pt idx="1">
                  <c:v>Harstad</c:v>
                </c:pt>
                <c:pt idx="2">
                  <c:v>Alta</c:v>
                </c:pt>
                <c:pt idx="3">
                  <c:v>Vardø</c:v>
                </c:pt>
                <c:pt idx="4">
                  <c:v>Vadsø</c:v>
                </c:pt>
                <c:pt idx="5">
                  <c:v>Hammerfest</c:v>
                </c:pt>
                <c:pt idx="6">
                  <c:v>Kvæfjord</c:v>
                </c:pt>
                <c:pt idx="7">
                  <c:v>Tjeldsund</c:v>
                </c:pt>
                <c:pt idx="8">
                  <c:v>Ibestad</c:v>
                </c:pt>
                <c:pt idx="9">
                  <c:v>Gratangen</c:v>
                </c:pt>
                <c:pt idx="10">
                  <c:v>Lavangen</c:v>
                </c:pt>
                <c:pt idx="11">
                  <c:v>Bardu</c:v>
                </c:pt>
                <c:pt idx="12">
                  <c:v>Salangen</c:v>
                </c:pt>
                <c:pt idx="13">
                  <c:v>Målselv</c:v>
                </c:pt>
                <c:pt idx="14">
                  <c:v>Sørreisa</c:v>
                </c:pt>
                <c:pt idx="15">
                  <c:v>Dyrøy</c:v>
                </c:pt>
                <c:pt idx="16">
                  <c:v>Senja</c:v>
                </c:pt>
                <c:pt idx="17">
                  <c:v>Balsfjord</c:v>
                </c:pt>
                <c:pt idx="18">
                  <c:v>Karlsøy</c:v>
                </c:pt>
                <c:pt idx="19">
                  <c:v>Lyngen</c:v>
                </c:pt>
                <c:pt idx="20">
                  <c:v>Storfjord</c:v>
                </c:pt>
                <c:pt idx="21">
                  <c:v>Kåfjord</c:v>
                </c:pt>
                <c:pt idx="22">
                  <c:v>Skjervøy</c:v>
                </c:pt>
                <c:pt idx="23">
                  <c:v>Nordreisa</c:v>
                </c:pt>
                <c:pt idx="24">
                  <c:v>Kvænangen</c:v>
                </c:pt>
                <c:pt idx="25">
                  <c:v>Kautokeino</c:v>
                </c:pt>
                <c:pt idx="26">
                  <c:v>Loppa</c:v>
                </c:pt>
                <c:pt idx="27">
                  <c:v>Hasvik</c:v>
                </c:pt>
                <c:pt idx="28">
                  <c:v>Måsøy</c:v>
                </c:pt>
                <c:pt idx="29">
                  <c:v>Nordkapp</c:v>
                </c:pt>
                <c:pt idx="30">
                  <c:v>Porsanger</c:v>
                </c:pt>
                <c:pt idx="31">
                  <c:v>Karasjok</c:v>
                </c:pt>
                <c:pt idx="32">
                  <c:v>Lebesby</c:v>
                </c:pt>
                <c:pt idx="33">
                  <c:v>Gamvik</c:v>
                </c:pt>
                <c:pt idx="34">
                  <c:v>Berlevåg</c:v>
                </c:pt>
                <c:pt idx="35">
                  <c:v>Tana</c:v>
                </c:pt>
                <c:pt idx="36">
                  <c:v>Nesseby</c:v>
                </c:pt>
                <c:pt idx="37">
                  <c:v>Båtsfjord</c:v>
                </c:pt>
                <c:pt idx="38">
                  <c:v>Sør-Varanger</c:v>
                </c:pt>
              </c:strCache>
            </c:strRef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0.97702189642906478</c:v>
                </c:pt>
                <c:pt idx="1">
                  <c:v>0.9464987024681194</c:v>
                </c:pt>
                <c:pt idx="2">
                  <c:v>0.94684801422384601</c:v>
                </c:pt>
                <c:pt idx="3">
                  <c:v>0.93914761204257224</c:v>
                </c:pt>
                <c:pt idx="4">
                  <c:v>0.94504960504610147</c:v>
                </c:pt>
                <c:pt idx="5">
                  <c:v>0.9562642146410405</c:v>
                </c:pt>
                <c:pt idx="6">
                  <c:v>0.9382617361452148</c:v>
                </c:pt>
                <c:pt idx="7">
                  <c:v>0.94196731300808922</c:v>
                </c:pt>
                <c:pt idx="8">
                  <c:v>0.94438617905568811</c:v>
                </c:pt>
                <c:pt idx="9">
                  <c:v>0.94527125156650316</c:v>
                </c:pt>
                <c:pt idx="10">
                  <c:v>0.93766147028846758</c:v>
                </c:pt>
                <c:pt idx="11">
                  <c:v>0.9753574344264665</c:v>
                </c:pt>
                <c:pt idx="12">
                  <c:v>0.94558437756458713</c:v>
                </c:pt>
                <c:pt idx="13">
                  <c:v>0.95137976029007199</c:v>
                </c:pt>
                <c:pt idx="14">
                  <c:v>0.9441674642809067</c:v>
                </c:pt>
                <c:pt idx="15">
                  <c:v>0.94014505957460004</c:v>
                </c:pt>
                <c:pt idx="16">
                  <c:v>0.94393471945897756</c:v>
                </c:pt>
                <c:pt idx="17">
                  <c:v>0.94013277980324628</c:v>
                </c:pt>
                <c:pt idx="18">
                  <c:v>0.94460245042285562</c:v>
                </c:pt>
                <c:pt idx="19">
                  <c:v>0.93989904142686465</c:v>
                </c:pt>
                <c:pt idx="20">
                  <c:v>0.96243769583779981</c:v>
                </c:pt>
                <c:pt idx="21">
                  <c:v>0.93912843022695913</c:v>
                </c:pt>
                <c:pt idx="22">
                  <c:v>0.94337407924159811</c:v>
                </c:pt>
                <c:pt idx="23">
                  <c:v>0.94498159115373759</c:v>
                </c:pt>
                <c:pt idx="24">
                  <c:v>0.94410205642944145</c:v>
                </c:pt>
                <c:pt idx="25">
                  <c:v>0.93403606007660056</c:v>
                </c:pt>
                <c:pt idx="26">
                  <c:v>0.941504623616642</c:v>
                </c:pt>
                <c:pt idx="27">
                  <c:v>0.93902418826909584</c:v>
                </c:pt>
                <c:pt idx="28">
                  <c:v>0.97021460503857038</c:v>
                </c:pt>
                <c:pt idx="29">
                  <c:v>0.94594723226704402</c:v>
                </c:pt>
                <c:pt idx="30">
                  <c:v>0.94331522757681185</c:v>
                </c:pt>
                <c:pt idx="31">
                  <c:v>0.94005496989367288</c:v>
                </c:pt>
                <c:pt idx="32">
                  <c:v>0.96299372326669286</c:v>
                </c:pt>
                <c:pt idx="33">
                  <c:v>0.94419360236605931</c:v>
                </c:pt>
                <c:pt idx="34">
                  <c:v>0.94608962629902016</c:v>
                </c:pt>
                <c:pt idx="35">
                  <c:v>0.9442446946952967</c:v>
                </c:pt>
                <c:pt idx="36">
                  <c:v>0.93835375795285214</c:v>
                </c:pt>
                <c:pt idx="37">
                  <c:v>0.94520516887946338</c:v>
                </c:pt>
                <c:pt idx="38">
                  <c:v>0.94545626424368368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4.9639711769415534E-2</c:v>
                </c:pt>
                <c:pt idx="1">
                  <c:v>5.0998956453042275E-2</c:v>
                </c:pt>
                <c:pt idx="2">
                  <c:v>4.529658581192194E-2</c:v>
                </c:pt>
                <c:pt idx="3">
                  <c:v>4.3856291671998185E-2</c:v>
                </c:pt>
                <c:pt idx="4">
                  <c:v>4.1595956792621638E-2</c:v>
                </c:pt>
                <c:pt idx="5">
                  <c:v>4.0420930008418191E-2</c:v>
                </c:pt>
                <c:pt idx="6">
                  <c:v>3.8394161473502254E-2</c:v>
                </c:pt>
                <c:pt idx="7">
                  <c:v>3.5749173999527997E-2</c:v>
                </c:pt>
                <c:pt idx="8">
                  <c:v>3.7530420719007189E-2</c:v>
                </c:pt>
                <c:pt idx="9">
                  <c:v>3.3472386974800893E-2</c:v>
                </c:pt>
                <c:pt idx="10">
                  <c:v>4.6121616369663977E-2</c:v>
                </c:pt>
                <c:pt idx="11">
                  <c:v>4.6664745379349531E-2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3.0746113615962672E-2</c:v>
                </c:pt>
                <c:pt idx="1">
                  <c:v>2.6474443429102629E-2</c:v>
                </c:pt>
                <c:pt idx="2">
                  <c:v>1.5979408592894182E-2</c:v>
                </c:pt>
                <c:pt idx="3">
                  <c:v>1.1582888104399681E-2</c:v>
                </c:pt>
                <c:pt idx="4">
                  <c:v>-3.5277100205936024E-2</c:v>
                </c:pt>
                <c:pt idx="5">
                  <c:v>-2.2991003673369984E-2</c:v>
                </c:pt>
                <c:pt idx="6">
                  <c:v>4.1055409585105422E-3</c:v>
                </c:pt>
                <c:pt idx="7">
                  <c:v>5.640009789606863E-3</c:v>
                </c:pt>
                <c:pt idx="8">
                  <c:v>-9.4198804596434154E-4</c:v>
                </c:pt>
                <c:pt idx="9">
                  <c:v>7.7850546456893538E-4</c:v>
                </c:pt>
                <c:pt idx="10">
                  <c:v>-8.8272203882596659E-3</c:v>
                </c:pt>
                <c:pt idx="11">
                  <c:v>-7.2252672304739772E-3</c:v>
                </c:pt>
                <c:pt idx="12">
                  <c:v>1.2746194711539182E-2</c:v>
                </c:pt>
                <c:pt idx="13">
                  <c:v>-1.39405992056376E-2</c:v>
                </c:pt>
                <c:pt idx="14">
                  <c:v>-3.3011505294063279E-3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2018-2019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4.4899297713702317E-2</c:v>
                </c:pt>
                <c:pt idx="1">
                  <c:v>4.6184918353063917E-2</c:v>
                </c:pt>
                <c:pt idx="2">
                  <c:v>4.0905092567784254E-2</c:v>
                </c:pt>
                <c:pt idx="3">
                  <c:v>3.9957336737771437E-2</c:v>
                </c:pt>
                <c:pt idx="4">
                  <c:v>3.7511853758293266E-2</c:v>
                </c:pt>
                <c:pt idx="5">
                  <c:v>3.6340993108159449E-2</c:v>
                </c:pt>
                <c:pt idx="6">
                  <c:v>3.4307054189664593E-2</c:v>
                </c:pt>
                <c:pt idx="7">
                  <c:v>3.1646345577987518E-2</c:v>
                </c:pt>
                <c:pt idx="8">
                  <c:v>3.3474628757003154E-2</c:v>
                </c:pt>
                <c:pt idx="9">
                  <c:v>2.975949763816324E-2</c:v>
                </c:pt>
                <c:pt idx="10">
                  <c:v>5.0067295399548552E-2</c:v>
                </c:pt>
                <c:pt idx="11">
                  <c:v>5.0565621820177514E-2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2019-2020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tabellalle!$A$23:$A$37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NB2020 </c:v>
                </c:pt>
                <c:pt idx="13">
                  <c:v> Anslag RNB2020 </c:v>
                </c:pt>
                <c:pt idx="14">
                  <c:v> Anslag NB2021 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2.6398549428736897E-2</c:v>
                </c:pt>
                <c:pt idx="1">
                  <c:v>2.2562749033607651E-2</c:v>
                </c:pt>
                <c:pt idx="2">
                  <c:v>1.4934014244971374E-2</c:v>
                </c:pt>
                <c:pt idx="3">
                  <c:v>1.0104384462184084E-2</c:v>
                </c:pt>
                <c:pt idx="4">
                  <c:v>-5.2112404672988707E-2</c:v>
                </c:pt>
                <c:pt idx="5">
                  <c:v>-3.9963550671534682E-2</c:v>
                </c:pt>
                <c:pt idx="6">
                  <c:v>-1.4943817671916276E-2</c:v>
                </c:pt>
                <c:pt idx="7">
                  <c:v>-1.3261331612922787E-2</c:v>
                </c:pt>
                <c:pt idx="8">
                  <c:v>-2.0615363952366648E-2</c:v>
                </c:pt>
                <c:pt idx="9">
                  <c:v>-1.9177454835129955E-2</c:v>
                </c:pt>
                <c:pt idx="10">
                  <c:v>-2.4905754189902474E-2</c:v>
                </c:pt>
                <c:pt idx="11">
                  <c:v>-2.3347396245920006E-2</c:v>
                </c:pt>
                <c:pt idx="12">
                  <c:v>7.6374995496790894E-3</c:v>
                </c:pt>
                <c:pt idx="13">
                  <c:v>-2.9640250363059673E-2</c:v>
                </c:pt>
                <c:pt idx="14">
                  <c:v>-1.7119479400002378E-2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komm!$F$8:$F$30</c:f>
              <c:numCache>
                <c:formatCode>0.0\ %</c:formatCode>
                <c:ptCount val="23"/>
                <c:pt idx="0">
                  <c:v>1.0747624041307355</c:v>
                </c:pt>
                <c:pt idx="1">
                  <c:v>1.2281873719628931</c:v>
                </c:pt>
                <c:pt idx="2">
                  <c:v>0.94546628962592327</c:v>
                </c:pt>
                <c:pt idx="3">
                  <c:v>0.98065245963128422</c:v>
                </c:pt>
                <c:pt idx="4">
                  <c:v>0.82333289518653263</c:v>
                </c:pt>
                <c:pt idx="5">
                  <c:v>0.79563810839238502</c:v>
                </c:pt>
                <c:pt idx="6">
                  <c:v>0.82928379182449485</c:v>
                </c:pt>
                <c:pt idx="7">
                  <c:v>0.82894994967795554</c:v>
                </c:pt>
                <c:pt idx="8">
                  <c:v>0.92769442355839937</c:v>
                </c:pt>
                <c:pt idx="9">
                  <c:v>0.94642231883063999</c:v>
                </c:pt>
                <c:pt idx="10">
                  <c:v>0.85894917697824169</c:v>
                </c:pt>
                <c:pt idx="11">
                  <c:v>1.2381878443613406</c:v>
                </c:pt>
                <c:pt idx="12">
                  <c:v>1.1035428107757685</c:v>
                </c:pt>
                <c:pt idx="13">
                  <c:v>0.86496778078490377</c:v>
                </c:pt>
                <c:pt idx="14">
                  <c:v>1.1617619079452344</c:v>
                </c:pt>
                <c:pt idx="15">
                  <c:v>1.2389934271823251</c:v>
                </c:pt>
                <c:pt idx="16">
                  <c:v>1.010665330674527</c:v>
                </c:pt>
                <c:pt idx="17">
                  <c:v>0.83337681246715145</c:v>
                </c:pt>
                <c:pt idx="18">
                  <c:v>0.88319263559785588</c:v>
                </c:pt>
                <c:pt idx="19">
                  <c:v>0.85075007415682502</c:v>
                </c:pt>
                <c:pt idx="20">
                  <c:v>0.84814730312595421</c:v>
                </c:pt>
                <c:pt idx="21">
                  <c:v>0.97670576693279809</c:v>
                </c:pt>
                <c:pt idx="22">
                  <c:v>1.123489964811462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komm!$C$8:$C$30</c:f>
              <c:strCache>
                <c:ptCount val="23"/>
                <c:pt idx="0">
                  <c:v>Eigersund</c:v>
                </c:pt>
                <c:pt idx="1">
                  <c:v>Stavanger</c:v>
                </c:pt>
                <c:pt idx="2">
                  <c:v>Haugesund</c:v>
                </c:pt>
                <c:pt idx="3">
                  <c:v>Sandnes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Strand</c:v>
                </c:pt>
                <c:pt idx="14">
                  <c:v>Hjelmeland</c:v>
                </c:pt>
                <c:pt idx="15">
                  <c:v>Suldal</c:v>
                </c:pt>
                <c:pt idx="16">
                  <c:v>Sauda</c:v>
                </c:pt>
                <c:pt idx="17">
                  <c:v>Kvitsøy</c:v>
                </c:pt>
                <c:pt idx="18">
                  <c:v>Bokn</c:v>
                </c:pt>
                <c:pt idx="19">
                  <c:v>Tysvær</c:v>
                </c:pt>
                <c:pt idx="20">
                  <c:v>Karmøy</c:v>
                </c:pt>
                <c:pt idx="21">
                  <c:v>Utsira</c:v>
                </c:pt>
                <c:pt idx="22">
                  <c:v>Vindafjord</c:v>
                </c:pt>
              </c:strCache>
            </c:strRef>
          </c:cat>
          <c:val>
            <c:numRef>
              <c:f>komm!$P$8:$P$30</c:f>
              <c:numCache>
                <c:formatCode>0.0\ %</c:formatCode>
                <c:ptCount val="23"/>
                <c:pt idx="0">
                  <c:v>1.0186015781155484</c:v>
                </c:pt>
                <c:pt idx="1">
                  <c:v>1.0799715652484116</c:v>
                </c:pt>
                <c:pt idx="2">
                  <c:v>0.96688313231362388</c:v>
                </c:pt>
                <c:pt idx="3">
                  <c:v>0.98095760031576817</c:v>
                </c:pt>
                <c:pt idx="4">
                  <c:v>0.94486326122258113</c:v>
                </c:pt>
                <c:pt idx="5">
                  <c:v>0.94347852188287384</c:v>
                </c:pt>
                <c:pt idx="6">
                  <c:v>0.94516080605447916</c:v>
                </c:pt>
                <c:pt idx="7">
                  <c:v>0.94514411394715225</c:v>
                </c:pt>
                <c:pt idx="8">
                  <c:v>0.95977438588661423</c:v>
                </c:pt>
                <c:pt idx="9">
                  <c:v>0.96726554399551057</c:v>
                </c:pt>
                <c:pt idx="10">
                  <c:v>0.94664407531216654</c:v>
                </c:pt>
                <c:pt idx="11">
                  <c:v>1.0839717542077911</c:v>
                </c:pt>
                <c:pt idx="12">
                  <c:v>1.0301137407735621</c:v>
                </c:pt>
                <c:pt idx="13">
                  <c:v>0.94694500550249994</c:v>
                </c:pt>
                <c:pt idx="14">
                  <c:v>1.0534013796413484</c:v>
                </c:pt>
                <c:pt idx="15">
                  <c:v>1.0842939873361845</c:v>
                </c:pt>
                <c:pt idx="16">
                  <c:v>0.99296274873306534</c:v>
                </c:pt>
                <c:pt idx="17">
                  <c:v>0.94536545708661202</c:v>
                </c:pt>
                <c:pt idx="18">
                  <c:v>0.9478562482431474</c:v>
                </c:pt>
                <c:pt idx="19">
                  <c:v>0.94623412017109587</c:v>
                </c:pt>
                <c:pt idx="20">
                  <c:v>0.94610398161955234</c:v>
                </c:pt>
                <c:pt idx="21">
                  <c:v>0.97937892323637377</c:v>
                </c:pt>
                <c:pt idx="22">
                  <c:v>1.0380926023878392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komm!$F$57:$F$97</c:f>
              <c:numCache>
                <c:formatCode>0.0\ %</c:formatCode>
                <c:ptCount val="41"/>
                <c:pt idx="0">
                  <c:v>0.96454423409182122</c:v>
                </c:pt>
                <c:pt idx="1">
                  <c:v>0.86614550731371898</c:v>
                </c:pt>
                <c:pt idx="2">
                  <c:v>0.85383179364318262</c:v>
                </c:pt>
                <c:pt idx="3">
                  <c:v>0.7394446616906063</c:v>
                </c:pt>
                <c:pt idx="4">
                  <c:v>0.79286455399310674</c:v>
                </c:pt>
                <c:pt idx="5">
                  <c:v>0.71984097830131788</c:v>
                </c:pt>
                <c:pt idx="6">
                  <c:v>0.84419296901978846</c:v>
                </c:pt>
                <c:pt idx="7">
                  <c:v>0.89462696427837474</c:v>
                </c:pt>
                <c:pt idx="8">
                  <c:v>0.81962441238845996</c:v>
                </c:pt>
                <c:pt idx="9">
                  <c:v>0.69584447800559068</c:v>
                </c:pt>
                <c:pt idx="10">
                  <c:v>0.8312836371966702</c:v>
                </c:pt>
                <c:pt idx="11">
                  <c:v>0.74717654878332529</c:v>
                </c:pt>
                <c:pt idx="12">
                  <c:v>0.72390733657585882</c:v>
                </c:pt>
                <c:pt idx="13">
                  <c:v>0.9542430919817716</c:v>
                </c:pt>
                <c:pt idx="14">
                  <c:v>0.71244795690791607</c:v>
                </c:pt>
                <c:pt idx="15">
                  <c:v>0.93313869001183691</c:v>
                </c:pt>
                <c:pt idx="16">
                  <c:v>0.86885462336040409</c:v>
                </c:pt>
                <c:pt idx="17">
                  <c:v>1.3831318506650923</c:v>
                </c:pt>
                <c:pt idx="18">
                  <c:v>1.1142366100909289</c:v>
                </c:pt>
                <c:pt idx="19">
                  <c:v>0.82512850774604785</c:v>
                </c:pt>
                <c:pt idx="20">
                  <c:v>0.92433450192580924</c:v>
                </c:pt>
                <c:pt idx="21">
                  <c:v>0.85295472008602413</c:v>
                </c:pt>
                <c:pt idx="22">
                  <c:v>0.87749471656024214</c:v>
                </c:pt>
                <c:pt idx="23">
                  <c:v>0.75568294999500629</c:v>
                </c:pt>
                <c:pt idx="24">
                  <c:v>0.85703780808122199</c:v>
                </c:pt>
                <c:pt idx="25">
                  <c:v>0.98316668544419727</c:v>
                </c:pt>
                <c:pt idx="26">
                  <c:v>0.83900532503226177</c:v>
                </c:pt>
                <c:pt idx="27">
                  <c:v>0.83010437689985728</c:v>
                </c:pt>
                <c:pt idx="28">
                  <c:v>0.73445366387101663</c:v>
                </c:pt>
                <c:pt idx="29">
                  <c:v>1.1659436575055258</c:v>
                </c:pt>
                <c:pt idx="30">
                  <c:v>1.057636961241663</c:v>
                </c:pt>
                <c:pt idx="31">
                  <c:v>1.007149743683831</c:v>
                </c:pt>
                <c:pt idx="32">
                  <c:v>0.82800596146446159</c:v>
                </c:pt>
                <c:pt idx="33">
                  <c:v>0.9076290616862398</c:v>
                </c:pt>
                <c:pt idx="34">
                  <c:v>0.90598292659065871</c:v>
                </c:pt>
                <c:pt idx="35">
                  <c:v>0.78548327659921924</c:v>
                </c:pt>
                <c:pt idx="36">
                  <c:v>0.87189640843120186</c:v>
                </c:pt>
                <c:pt idx="37">
                  <c:v>0.86188751176709977</c:v>
                </c:pt>
                <c:pt idx="38">
                  <c:v>0.80847796237307479</c:v>
                </c:pt>
                <c:pt idx="39">
                  <c:v>0.98468052439108056</c:v>
                </c:pt>
                <c:pt idx="40">
                  <c:v>0.90053226765476224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komm!$C$57:$C$97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komm!$P$57:$P$97</c:f>
              <c:numCache>
                <c:formatCode>0.0\ %</c:formatCode>
                <c:ptCount val="41"/>
                <c:pt idx="0">
                  <c:v>0.97451431009998302</c:v>
                </c:pt>
                <c:pt idx="1">
                  <c:v>0.94700389182894029</c:v>
                </c:pt>
                <c:pt idx="2">
                  <c:v>0.94638820614541364</c:v>
                </c:pt>
                <c:pt idx="3">
                  <c:v>0.94066884954778496</c:v>
                </c:pt>
                <c:pt idx="4">
                  <c:v>0.94333984416290972</c:v>
                </c:pt>
                <c:pt idx="5">
                  <c:v>0.9396886653783203</c:v>
                </c:pt>
                <c:pt idx="6">
                  <c:v>0.9459062649142439</c:v>
                </c:pt>
                <c:pt idx="7">
                  <c:v>0.94842796467717327</c:v>
                </c:pt>
                <c:pt idx="8">
                  <c:v>0.94467783708267761</c:v>
                </c:pt>
                <c:pt idx="9">
                  <c:v>0.93848884036353408</c:v>
                </c:pt>
                <c:pt idx="10">
                  <c:v>0.94526079832308796</c:v>
                </c:pt>
                <c:pt idx="11">
                  <c:v>0.9410554439024208</c:v>
                </c:pt>
                <c:pt idx="12">
                  <c:v>0.93989198329204748</c:v>
                </c:pt>
                <c:pt idx="13">
                  <c:v>0.97039385325596317</c:v>
                </c:pt>
                <c:pt idx="14">
                  <c:v>0.93931901430865028</c:v>
                </c:pt>
                <c:pt idx="15">
                  <c:v>0.96195209246798929</c:v>
                </c:pt>
                <c:pt idx="16">
                  <c:v>0.94713934763127483</c:v>
                </c:pt>
                <c:pt idx="17">
                  <c:v>1.1419493567292915</c:v>
                </c:pt>
                <c:pt idx="18">
                  <c:v>1.0343912604996259</c:v>
                </c:pt>
                <c:pt idx="19">
                  <c:v>0.94495304185055684</c:v>
                </c:pt>
                <c:pt idx="20">
                  <c:v>0.95843041723357825</c:v>
                </c:pt>
                <c:pt idx="21">
                  <c:v>0.94634435246755577</c:v>
                </c:pt>
                <c:pt idx="22">
                  <c:v>0.94757135229126654</c:v>
                </c:pt>
                <c:pt idx="23">
                  <c:v>0.94148076396300484</c:v>
                </c:pt>
                <c:pt idx="24">
                  <c:v>0.94654850686731562</c:v>
                </c:pt>
                <c:pt idx="25">
                  <c:v>0.98196329064093357</c:v>
                </c:pt>
                <c:pt idx="26">
                  <c:v>0.94564688271486741</c:v>
                </c:pt>
                <c:pt idx="27">
                  <c:v>0.94520183530824742</c:v>
                </c:pt>
                <c:pt idx="28">
                  <c:v>0.94041929965680537</c:v>
                </c:pt>
                <c:pt idx="29">
                  <c:v>1.0550740794654647</c:v>
                </c:pt>
                <c:pt idx="30">
                  <c:v>1.0117514009599198</c:v>
                </c:pt>
                <c:pt idx="31">
                  <c:v>0.99155651393678712</c:v>
                </c:pt>
                <c:pt idx="32">
                  <c:v>0.94509691453647759</c:v>
                </c:pt>
                <c:pt idx="33">
                  <c:v>0.95174824113775025</c:v>
                </c:pt>
                <c:pt idx="34">
                  <c:v>0.95108978709951786</c:v>
                </c:pt>
                <c:pt idx="35">
                  <c:v>0.94297078029321546</c:v>
                </c:pt>
                <c:pt idx="36">
                  <c:v>0.94729143688481476</c:v>
                </c:pt>
                <c:pt idx="37">
                  <c:v>0.94679099205160944</c:v>
                </c:pt>
                <c:pt idx="38">
                  <c:v>0.94412051458190827</c:v>
                </c:pt>
                <c:pt idx="39">
                  <c:v>0.98256882621968678</c:v>
                </c:pt>
                <c:pt idx="40">
                  <c:v>0.94890952352515934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 2020.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komm!$F$98:$F$148</c:f>
              <c:numCache>
                <c:formatCode>0.0\ %</c:formatCode>
                <c:ptCount val="51"/>
                <c:pt idx="0">
                  <c:v>0.78132698904552211</c:v>
                </c:pt>
                <c:pt idx="1">
                  <c:v>0.88567198553122073</c:v>
                </c:pt>
                <c:pt idx="2">
                  <c:v>0.79947075899500264</c:v>
                </c:pt>
                <c:pt idx="3">
                  <c:v>0.83770411170680581</c:v>
                </c:pt>
                <c:pt idx="4">
                  <c:v>0.9369117903927785</c:v>
                </c:pt>
                <c:pt idx="5">
                  <c:v>1.0291076610928853</c:v>
                </c:pt>
                <c:pt idx="6">
                  <c:v>0.88562953997326044</c:v>
                </c:pt>
                <c:pt idx="7">
                  <c:v>1.0629906273150089</c:v>
                </c:pt>
                <c:pt idx="8">
                  <c:v>0.83599774943443317</c:v>
                </c:pt>
                <c:pt idx="9">
                  <c:v>0.80843233683892468</c:v>
                </c:pt>
                <c:pt idx="10">
                  <c:v>0.8413551379895009</c:v>
                </c:pt>
                <c:pt idx="11">
                  <c:v>0.80648716939591336</c:v>
                </c:pt>
                <c:pt idx="12">
                  <c:v>0.84207293180509113</c:v>
                </c:pt>
                <c:pt idx="13">
                  <c:v>0.88050210305437526</c:v>
                </c:pt>
                <c:pt idx="14">
                  <c:v>0.85272525272771649</c:v>
                </c:pt>
                <c:pt idx="15">
                  <c:v>0.95639989390418922</c:v>
                </c:pt>
                <c:pt idx="16">
                  <c:v>1.1206452199479378</c:v>
                </c:pt>
                <c:pt idx="17">
                  <c:v>0.92577590978453805</c:v>
                </c:pt>
                <c:pt idx="18">
                  <c:v>1.1923111431358797</c:v>
                </c:pt>
                <c:pt idx="19">
                  <c:v>1.0274374280166101</c:v>
                </c:pt>
                <c:pt idx="20">
                  <c:v>1.6236296471777345</c:v>
                </c:pt>
                <c:pt idx="21">
                  <c:v>1.3342320466379967</c:v>
                </c:pt>
                <c:pt idx="22">
                  <c:v>0.79088599062342479</c:v>
                </c:pt>
                <c:pt idx="23">
                  <c:v>1.0064767988301431</c:v>
                </c:pt>
                <c:pt idx="24">
                  <c:v>0.83315861706097893</c:v>
                </c:pt>
                <c:pt idx="25">
                  <c:v>1.0231277895876572</c:v>
                </c:pt>
                <c:pt idx="26">
                  <c:v>1.0016819878203864</c:v>
                </c:pt>
                <c:pt idx="27">
                  <c:v>1.0376478295002949</c:v>
                </c:pt>
                <c:pt idx="28">
                  <c:v>1.0758049793456708</c:v>
                </c:pt>
                <c:pt idx="29">
                  <c:v>0.91250738035291334</c:v>
                </c:pt>
                <c:pt idx="30">
                  <c:v>0.82662269288966772</c:v>
                </c:pt>
                <c:pt idx="31">
                  <c:v>0.79718155141345681</c:v>
                </c:pt>
                <c:pt idx="32">
                  <c:v>0.82508249633163278</c:v>
                </c:pt>
                <c:pt idx="33">
                  <c:v>0.7532578594809709</c:v>
                </c:pt>
                <c:pt idx="34">
                  <c:v>1.1458523034058283</c:v>
                </c:pt>
                <c:pt idx="35">
                  <c:v>1.0073384883357999</c:v>
                </c:pt>
                <c:pt idx="36">
                  <c:v>0.95193640858138928</c:v>
                </c:pt>
                <c:pt idx="37">
                  <c:v>0.99272357598414884</c:v>
                </c:pt>
                <c:pt idx="38">
                  <c:v>1.2502765629311143</c:v>
                </c:pt>
                <c:pt idx="39">
                  <c:v>0.98621915017913908</c:v>
                </c:pt>
                <c:pt idx="40">
                  <c:v>1.3918472053532702</c:v>
                </c:pt>
                <c:pt idx="41">
                  <c:v>0.96771352725652993</c:v>
                </c:pt>
                <c:pt idx="42">
                  <c:v>1.0763031940271275</c:v>
                </c:pt>
                <c:pt idx="43">
                  <c:v>0.82498134385110378</c:v>
                </c:pt>
                <c:pt idx="44">
                  <c:v>0.93890341563842583</c:v>
                </c:pt>
                <c:pt idx="45">
                  <c:v>1.1160887608395813</c:v>
                </c:pt>
                <c:pt idx="46">
                  <c:v>0.98379402072322175</c:v>
                </c:pt>
                <c:pt idx="47">
                  <c:v>0.90054716319195804</c:v>
                </c:pt>
                <c:pt idx="48">
                  <c:v>1.1635594148145338</c:v>
                </c:pt>
                <c:pt idx="49">
                  <c:v>0.82685019607750643</c:v>
                </c:pt>
                <c:pt idx="50">
                  <c:v>0.85956383148586646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komm!$C$98:$C$148</c:f>
              <c:strCache>
                <c:ptCount val="51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Drammen</c:v>
                </c:pt>
                <c:pt idx="5">
                  <c:v>Kongsberg</c:v>
                </c:pt>
                <c:pt idx="6">
                  <c:v>Ringerike</c:v>
                </c:pt>
                <c:pt idx="7">
                  <c:v>Hvaler</c:v>
                </c:pt>
                <c:pt idx="8">
                  <c:v>Aremark</c:v>
                </c:pt>
                <c:pt idx="9">
                  <c:v>Marker</c:v>
                </c:pt>
                <c:pt idx="10">
                  <c:v>Indre Østfold</c:v>
                </c:pt>
                <c:pt idx="11">
                  <c:v>Skiptvet</c:v>
                </c:pt>
                <c:pt idx="12">
                  <c:v>Rakkestad</c:v>
                </c:pt>
                <c:pt idx="13">
                  <c:v>Råde</c:v>
                </c:pt>
                <c:pt idx="14">
                  <c:v>Våler</c:v>
                </c:pt>
                <c:pt idx="15">
                  <c:v>Vestby</c:v>
                </c:pt>
                <c:pt idx="16">
                  <c:v>Nordre Follo</c:v>
                </c:pt>
                <c:pt idx="17">
                  <c:v>Ås</c:v>
                </c:pt>
                <c:pt idx="18">
                  <c:v>Frogn</c:v>
                </c:pt>
                <c:pt idx="19">
                  <c:v>Nesodden</c:v>
                </c:pt>
                <c:pt idx="20">
                  <c:v>Bærum</c:v>
                </c:pt>
                <c:pt idx="21">
                  <c:v>Asker</c:v>
                </c:pt>
                <c:pt idx="22">
                  <c:v>Aurskog-Høland</c:v>
                </c:pt>
                <c:pt idx="23">
                  <c:v>Rælingen</c:v>
                </c:pt>
                <c:pt idx="24">
                  <c:v>Enebakk</c:v>
                </c:pt>
                <c:pt idx="25">
                  <c:v>Lørenskog</c:v>
                </c:pt>
                <c:pt idx="26">
                  <c:v>Lillestrøm</c:v>
                </c:pt>
                <c:pt idx="27">
                  <c:v>Nittedal</c:v>
                </c:pt>
                <c:pt idx="28">
                  <c:v>Gjerdrum</c:v>
                </c:pt>
                <c:pt idx="29">
                  <c:v>Ullensaker</c:v>
                </c:pt>
                <c:pt idx="30">
                  <c:v>Nes</c:v>
                </c:pt>
                <c:pt idx="31">
                  <c:v>Eidsvoll</c:v>
                </c:pt>
                <c:pt idx="32">
                  <c:v>Nannestad</c:v>
                </c:pt>
                <c:pt idx="33">
                  <c:v>Hurdal</c:v>
                </c:pt>
                <c:pt idx="34">
                  <c:v>Hole</c:v>
                </c:pt>
                <c:pt idx="35">
                  <c:v>Flå</c:v>
                </c:pt>
                <c:pt idx="36">
                  <c:v>Nesbyen</c:v>
                </c:pt>
                <c:pt idx="37">
                  <c:v>Gol</c:v>
                </c:pt>
                <c:pt idx="38">
                  <c:v>Hemsedal</c:v>
                </c:pt>
                <c:pt idx="39">
                  <c:v>Ål</c:v>
                </c:pt>
                <c:pt idx="40">
                  <c:v>Hol</c:v>
                </c:pt>
                <c:pt idx="41">
                  <c:v>Sigdal</c:v>
                </c:pt>
                <c:pt idx="42">
                  <c:v>Krødsherad</c:v>
                </c:pt>
                <c:pt idx="43">
                  <c:v>Modum</c:v>
                </c:pt>
                <c:pt idx="44">
                  <c:v>Øvre Eiker</c:v>
                </c:pt>
                <c:pt idx="45">
                  <c:v>Lier</c:v>
                </c:pt>
                <c:pt idx="46">
                  <c:v>Flesberg</c:v>
                </c:pt>
                <c:pt idx="47">
                  <c:v>Rollag</c:v>
                </c:pt>
                <c:pt idx="48">
                  <c:v>Nore og Uvdal</c:v>
                </c:pt>
                <c:pt idx="49">
                  <c:v>Jevnaker</c:v>
                </c:pt>
                <c:pt idx="50">
                  <c:v>Lunner</c:v>
                </c:pt>
              </c:strCache>
            </c:strRef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0.94276296591553055</c:v>
                </c:pt>
                <c:pt idx="1">
                  <c:v>0.94798021573981561</c:v>
                </c:pt>
                <c:pt idx="2">
                  <c:v>0.94367015441300461</c:v>
                </c:pt>
                <c:pt idx="3">
                  <c:v>0.94558182204859487</c:v>
                </c:pt>
                <c:pt idx="4">
                  <c:v>0.96346133262036582</c:v>
                </c:pt>
                <c:pt idx="5">
                  <c:v>1.0003396809004084</c:v>
                </c:pt>
                <c:pt idx="6">
                  <c:v>0.94797809346191753</c:v>
                </c:pt>
                <c:pt idx="7">
                  <c:v>1.013892867389258</c:v>
                </c:pt>
                <c:pt idx="8">
                  <c:v>0.94549650393497631</c:v>
                </c:pt>
                <c:pt idx="9">
                  <c:v>0.94411823330520084</c:v>
                </c:pt>
                <c:pt idx="10">
                  <c:v>0.94576437336272967</c:v>
                </c:pt>
                <c:pt idx="11">
                  <c:v>0.94402097493305015</c:v>
                </c:pt>
                <c:pt idx="12">
                  <c:v>0.94580026305350906</c:v>
                </c:pt>
                <c:pt idx="13">
                  <c:v>0.94772172161597312</c:v>
                </c:pt>
                <c:pt idx="14">
                  <c:v>0.94633287909964026</c:v>
                </c:pt>
                <c:pt idx="15">
                  <c:v>0.97125657402493026</c:v>
                </c:pt>
                <c:pt idx="16">
                  <c:v>1.0369547044424294</c:v>
                </c:pt>
                <c:pt idx="17">
                  <c:v>0.95900698037706988</c:v>
                </c:pt>
                <c:pt idx="18">
                  <c:v>1.0656210737176064</c:v>
                </c:pt>
                <c:pt idx="19">
                  <c:v>0.9996715876698985</c:v>
                </c:pt>
                <c:pt idx="20">
                  <c:v>1.2381484753343484</c:v>
                </c:pt>
                <c:pt idx="21">
                  <c:v>1.1223894351184533</c:v>
                </c:pt>
                <c:pt idx="22">
                  <c:v>0.94324091599442561</c:v>
                </c:pt>
                <c:pt idx="23">
                  <c:v>0.99128733599531171</c:v>
                </c:pt>
                <c:pt idx="24">
                  <c:v>0.94535454731630353</c:v>
                </c:pt>
                <c:pt idx="25">
                  <c:v>0.99794773229831746</c:v>
                </c:pt>
                <c:pt idx="26">
                  <c:v>0.98936941159140901</c:v>
                </c:pt>
                <c:pt idx="27">
                  <c:v>1.0037557482633725</c:v>
                </c:pt>
                <c:pt idx="28">
                  <c:v>1.0190186082015229</c:v>
                </c:pt>
                <c:pt idx="29">
                  <c:v>0.95369956860441962</c:v>
                </c:pt>
                <c:pt idx="30">
                  <c:v>0.94502775110773785</c:v>
                </c:pt>
                <c:pt idx="31">
                  <c:v>0.94355569403392747</c:v>
                </c:pt>
                <c:pt idx="32">
                  <c:v>0.94495074127983614</c:v>
                </c:pt>
                <c:pt idx="33">
                  <c:v>0.94135950943730307</c:v>
                </c:pt>
                <c:pt idx="34">
                  <c:v>1.0470375378255861</c:v>
                </c:pt>
                <c:pt idx="35">
                  <c:v>0.99163201179757454</c:v>
                </c:pt>
                <c:pt idx="36">
                  <c:v>0.96947117989581022</c:v>
                </c:pt>
                <c:pt idx="37">
                  <c:v>0.98578604685691407</c:v>
                </c:pt>
                <c:pt idx="38">
                  <c:v>1.0888072416357002</c:v>
                </c:pt>
                <c:pt idx="39">
                  <c:v>0.98318427653491014</c:v>
                </c:pt>
                <c:pt idx="40">
                  <c:v>1.1454354986045627</c:v>
                </c:pt>
                <c:pt idx="41">
                  <c:v>0.97578202736586661</c:v>
                </c:pt>
                <c:pt idx="42">
                  <c:v>1.0192178940741055</c:v>
                </c:pt>
                <c:pt idx="43">
                  <c:v>0.94494568365580978</c:v>
                </c:pt>
                <c:pt idx="44">
                  <c:v>0.96425798271862473</c:v>
                </c:pt>
                <c:pt idx="45">
                  <c:v>1.0351321207990871</c:v>
                </c:pt>
                <c:pt idx="46">
                  <c:v>0.98221422475254339</c:v>
                </c:pt>
                <c:pt idx="47">
                  <c:v>0.9489154817400377</c:v>
                </c:pt>
                <c:pt idx="48">
                  <c:v>1.0541203823890684</c:v>
                </c:pt>
                <c:pt idx="49">
                  <c:v>0.94503912626712983</c:v>
                </c:pt>
                <c:pt idx="50">
                  <c:v>0.94667480803754778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komm!$F$195:$F$217</c:f>
              <c:numCache>
                <c:formatCode>0.0\ %</c:formatCode>
                <c:ptCount val="23"/>
                <c:pt idx="0">
                  <c:v>0.79968096782176445</c:v>
                </c:pt>
                <c:pt idx="1">
                  <c:v>0.88220971079339838</c:v>
                </c:pt>
                <c:pt idx="2">
                  <c:v>0.95459758610483247</c:v>
                </c:pt>
                <c:pt idx="3">
                  <c:v>0.88785553913972715</c:v>
                </c:pt>
                <c:pt idx="4">
                  <c:v>0.8618696702911548</c:v>
                </c:pt>
                <c:pt idx="5">
                  <c:v>0.87106051535666451</c:v>
                </c:pt>
                <c:pt idx="6">
                  <c:v>0.81937136163963964</c:v>
                </c:pt>
                <c:pt idx="7">
                  <c:v>0.82983902411216615</c:v>
                </c:pt>
                <c:pt idx="8">
                  <c:v>1.0216225208975409</c:v>
                </c:pt>
                <c:pt idx="9">
                  <c:v>0.81599905317487365</c:v>
                </c:pt>
                <c:pt idx="10">
                  <c:v>0.88698107132635806</c:v>
                </c:pt>
                <c:pt idx="11">
                  <c:v>0.82375095597782322</c:v>
                </c:pt>
                <c:pt idx="12">
                  <c:v>0.73637339107410127</c:v>
                </c:pt>
                <c:pt idx="13">
                  <c:v>0.77106263003324171</c:v>
                </c:pt>
                <c:pt idx="14">
                  <c:v>0.76253848368876898</c:v>
                </c:pt>
                <c:pt idx="15">
                  <c:v>1.1406725105776705</c:v>
                </c:pt>
                <c:pt idx="16">
                  <c:v>0.96965565640983964</c:v>
                </c:pt>
                <c:pt idx="17">
                  <c:v>0.89670345002052931</c:v>
                </c:pt>
                <c:pt idx="18">
                  <c:v>0.89109962059948788</c:v>
                </c:pt>
                <c:pt idx="19">
                  <c:v>0.94215036145044007</c:v>
                </c:pt>
                <c:pt idx="20">
                  <c:v>0.87339880590724062</c:v>
                </c:pt>
                <c:pt idx="21">
                  <c:v>1.225642807757912</c:v>
                </c:pt>
                <c:pt idx="22">
                  <c:v>1.2969628706684273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komm!$C$195:$C$217</c:f>
              <c:strCache>
                <c:ptCount val="23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Porsgrunn</c:v>
                </c:pt>
                <c:pt idx="6">
                  <c:v>Skien</c:v>
                </c:pt>
                <c:pt idx="7">
                  <c:v>Notodden</c:v>
                </c:pt>
                <c:pt idx="8">
                  <c:v>Færder</c:v>
                </c:pt>
                <c:pt idx="9">
                  <c:v>Siljan</c:v>
                </c:pt>
                <c:pt idx="10">
                  <c:v>Bamble</c:v>
                </c:pt>
                <c:pt idx="11">
                  <c:v>Kragerø</c:v>
                </c:pt>
                <c:pt idx="12">
                  <c:v>Drangedal</c:v>
                </c:pt>
                <c:pt idx="13">
                  <c:v>Nome</c:v>
                </c:pt>
                <c:pt idx="14">
                  <c:v>Midt-Telemark</c:v>
                </c:pt>
                <c:pt idx="15">
                  <c:v>Tinn</c:v>
                </c:pt>
                <c:pt idx="16">
                  <c:v>Hjartdal</c:v>
                </c:pt>
                <c:pt idx="17">
                  <c:v>Seljord</c:v>
                </c:pt>
                <c:pt idx="18">
                  <c:v>Kviteseid</c:v>
                </c:pt>
                <c:pt idx="19">
                  <c:v>Nissedal</c:v>
                </c:pt>
                <c:pt idx="20">
                  <c:v>Fyresdal</c:v>
                </c:pt>
                <c:pt idx="21">
                  <c:v>Tokke</c:v>
                </c:pt>
                <c:pt idx="22">
                  <c:v>Vinje</c:v>
                </c:pt>
              </c:strCache>
            </c:strRef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0.94368066485434277</c:v>
                </c:pt>
                <c:pt idx="1">
                  <c:v>0.9478071020029244</c:v>
                </c:pt>
                <c:pt idx="2">
                  <c:v>0.97053565090518745</c:v>
                </c:pt>
                <c:pt idx="3">
                  <c:v>0.9480893934202409</c:v>
                </c:pt>
                <c:pt idx="4">
                  <c:v>0.94679009997781238</c:v>
                </c:pt>
                <c:pt idx="5">
                  <c:v>0.94724964223108776</c:v>
                </c:pt>
                <c:pt idx="6">
                  <c:v>0.9446651845452364</c:v>
                </c:pt>
                <c:pt idx="7">
                  <c:v>0.94518856766886283</c:v>
                </c:pt>
                <c:pt idx="8">
                  <c:v>0.99734562482227085</c:v>
                </c:pt>
                <c:pt idx="9">
                  <c:v>0.9444965691219982</c:v>
                </c:pt>
                <c:pt idx="10">
                  <c:v>0.9480456700295723</c:v>
                </c:pt>
                <c:pt idx="11">
                  <c:v>0.94488416426214561</c:v>
                </c:pt>
                <c:pt idx="12">
                  <c:v>0.94051528601695955</c:v>
                </c:pt>
                <c:pt idx="13">
                  <c:v>0.94224974796491678</c:v>
                </c:pt>
                <c:pt idx="14">
                  <c:v>0.94182354064769291</c:v>
                </c:pt>
                <c:pt idx="15">
                  <c:v>1.0449656206943227</c:v>
                </c:pt>
                <c:pt idx="16">
                  <c:v>0.9765588790271903</c:v>
                </c:pt>
                <c:pt idx="17">
                  <c:v>0.94853178896428092</c:v>
                </c:pt>
                <c:pt idx="18">
                  <c:v>0.94825159749322896</c:v>
                </c:pt>
                <c:pt idx="19">
                  <c:v>0.96555676104343047</c:v>
                </c:pt>
                <c:pt idx="20">
                  <c:v>0.94736655675861658</c:v>
                </c:pt>
                <c:pt idx="21">
                  <c:v>1.0789537395664193</c:v>
                </c:pt>
                <c:pt idx="22">
                  <c:v>1.1074817647306254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20147993219597551"/>
          <c:y val="2.3870424141725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komm!$F$149:$F$194</c:f>
              <c:numCache>
                <c:formatCode>0.0\ %</c:formatCode>
                <c:ptCount val="46"/>
                <c:pt idx="0">
                  <c:v>0.87060385699038312</c:v>
                </c:pt>
                <c:pt idx="1">
                  <c:v>0.93505651433206582</c:v>
                </c:pt>
                <c:pt idx="2">
                  <c:v>0.92515564298883501</c:v>
                </c:pt>
                <c:pt idx="3">
                  <c:v>0.84361863412603999</c:v>
                </c:pt>
                <c:pt idx="4">
                  <c:v>0.8094535452599152</c:v>
                </c:pt>
                <c:pt idx="5">
                  <c:v>0.71652744884841402</c:v>
                </c:pt>
                <c:pt idx="6">
                  <c:v>0.78752570120401677</c:v>
                </c:pt>
                <c:pt idx="7">
                  <c:v>0.70793321880834437</c:v>
                </c:pt>
                <c:pt idx="8">
                  <c:v>0.78361114995935377</c:v>
                </c:pt>
                <c:pt idx="9">
                  <c:v>0.70397178902819746</c:v>
                </c:pt>
                <c:pt idx="10">
                  <c:v>0.77902872090986641</c:v>
                </c:pt>
                <c:pt idx="11">
                  <c:v>0.71839399812881843</c:v>
                </c:pt>
                <c:pt idx="12">
                  <c:v>0.72153938168109899</c:v>
                </c:pt>
                <c:pt idx="13">
                  <c:v>0.7970909017789708</c:v>
                </c:pt>
                <c:pt idx="14">
                  <c:v>0.8278421465756356</c:v>
                </c:pt>
                <c:pt idx="15">
                  <c:v>0.77622098490884683</c:v>
                </c:pt>
                <c:pt idx="16">
                  <c:v>0.70725008224836206</c:v>
                </c:pt>
                <c:pt idx="17">
                  <c:v>0.74205201029791579</c:v>
                </c:pt>
                <c:pt idx="18">
                  <c:v>0.70254185631666699</c:v>
                </c:pt>
                <c:pt idx="19">
                  <c:v>0.66038272754763028</c:v>
                </c:pt>
                <c:pt idx="20">
                  <c:v>0.80269108731340932</c:v>
                </c:pt>
                <c:pt idx="21">
                  <c:v>0.78143246086873697</c:v>
                </c:pt>
                <c:pt idx="22">
                  <c:v>0.73005925718916886</c:v>
                </c:pt>
                <c:pt idx="23">
                  <c:v>1.1498995412305335</c:v>
                </c:pt>
                <c:pt idx="24">
                  <c:v>0.73278183200834712</c:v>
                </c:pt>
                <c:pt idx="25">
                  <c:v>0.78226460956575217</c:v>
                </c:pt>
                <c:pt idx="26">
                  <c:v>0.90190507254284269</c:v>
                </c:pt>
                <c:pt idx="27">
                  <c:v>0.76679649394155946</c:v>
                </c:pt>
                <c:pt idx="28">
                  <c:v>0.76210444494430796</c:v>
                </c:pt>
                <c:pt idx="29">
                  <c:v>0.89804397689641557</c:v>
                </c:pt>
                <c:pt idx="30">
                  <c:v>0.67170505129141678</c:v>
                </c:pt>
                <c:pt idx="31">
                  <c:v>0.84910144210237637</c:v>
                </c:pt>
                <c:pt idx="32">
                  <c:v>0.87641768667214237</c:v>
                </c:pt>
                <c:pt idx="33">
                  <c:v>0.96019925535676642</c:v>
                </c:pt>
                <c:pt idx="34">
                  <c:v>0.82409024159964017</c:v>
                </c:pt>
                <c:pt idx="35">
                  <c:v>0.79311708770576961</c:v>
                </c:pt>
                <c:pt idx="36">
                  <c:v>0.7633679157328257</c:v>
                </c:pt>
                <c:pt idx="37">
                  <c:v>0.83538716103105359</c:v>
                </c:pt>
                <c:pt idx="38">
                  <c:v>0.68726751494540161</c:v>
                </c:pt>
                <c:pt idx="39">
                  <c:v>0.73001566050919453</c:v>
                </c:pt>
                <c:pt idx="40">
                  <c:v>0.78435953977257722</c:v>
                </c:pt>
                <c:pt idx="41">
                  <c:v>0.76547872760522417</c:v>
                </c:pt>
                <c:pt idx="42">
                  <c:v>0.85390595226628296</c:v>
                </c:pt>
                <c:pt idx="43">
                  <c:v>0.96645825443572453</c:v>
                </c:pt>
                <c:pt idx="44">
                  <c:v>0.99883467774388213</c:v>
                </c:pt>
                <c:pt idx="45">
                  <c:v>0.92229518350639594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komm!$C$149:$C$194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0.9472268093127737</c:v>
                </c:pt>
                <c:pt idx="1">
                  <c:v>0.96271922219608097</c:v>
                </c:pt>
                <c:pt idx="2">
                  <c:v>0.95875887365878865</c:v>
                </c:pt>
                <c:pt idx="3">
                  <c:v>0.94587754816955649</c:v>
                </c:pt>
                <c:pt idx="4">
                  <c:v>0.94416929372625036</c:v>
                </c:pt>
                <c:pt idx="5">
                  <c:v>0.9395229889056752</c:v>
                </c:pt>
                <c:pt idx="6">
                  <c:v>0.94307290152345524</c:v>
                </c:pt>
                <c:pt idx="7">
                  <c:v>0.93909327740367177</c:v>
                </c:pt>
                <c:pt idx="8">
                  <c:v>0.94287717396122217</c:v>
                </c:pt>
                <c:pt idx="9">
                  <c:v>0.93889520591466447</c:v>
                </c:pt>
                <c:pt idx="10">
                  <c:v>0.94264805250874795</c:v>
                </c:pt>
                <c:pt idx="11">
                  <c:v>0.93961631636969556</c:v>
                </c:pt>
                <c:pt idx="12">
                  <c:v>0.93977358554730939</c:v>
                </c:pt>
                <c:pt idx="13">
                  <c:v>0.94355116155220287</c:v>
                </c:pt>
                <c:pt idx="14">
                  <c:v>0.94508872379203623</c:v>
                </c:pt>
                <c:pt idx="15">
                  <c:v>0.94250766570869682</c:v>
                </c:pt>
                <c:pt idx="16">
                  <c:v>0.93905912057567242</c:v>
                </c:pt>
                <c:pt idx="17">
                  <c:v>0.94079921697815039</c:v>
                </c:pt>
                <c:pt idx="18">
                  <c:v>0.93882370927908776</c:v>
                </c:pt>
                <c:pt idx="19">
                  <c:v>0.93671575284063602</c:v>
                </c:pt>
                <c:pt idx="20">
                  <c:v>0.94383117082892487</c:v>
                </c:pt>
                <c:pt idx="21">
                  <c:v>0.94276823950669153</c:v>
                </c:pt>
                <c:pt idx="22">
                  <c:v>0.94019957932271303</c:v>
                </c:pt>
                <c:pt idx="23">
                  <c:v>1.0486564329554682</c:v>
                </c:pt>
                <c:pt idx="24">
                  <c:v>0.94033570806367184</c:v>
                </c:pt>
                <c:pt idx="25">
                  <c:v>0.94280984694154213</c:v>
                </c:pt>
                <c:pt idx="26">
                  <c:v>0.94945864548039161</c:v>
                </c:pt>
                <c:pt idx="27">
                  <c:v>0.94203644116033236</c:v>
                </c:pt>
                <c:pt idx="28">
                  <c:v>0.94180183871046996</c:v>
                </c:pt>
                <c:pt idx="29">
                  <c:v>0.94859881530807522</c:v>
                </c:pt>
                <c:pt idx="30">
                  <c:v>0.9372818690278254</c:v>
                </c:pt>
                <c:pt idx="31">
                  <c:v>0.94615168856837351</c:v>
                </c:pt>
                <c:pt idx="32">
                  <c:v>0.94751750079686159</c:v>
                </c:pt>
                <c:pt idx="33">
                  <c:v>0.97277631860596092</c:v>
                </c:pt>
                <c:pt idx="34">
                  <c:v>0.94490112854323649</c:v>
                </c:pt>
                <c:pt idx="35">
                  <c:v>0.9433524708485429</c:v>
                </c:pt>
                <c:pt idx="36">
                  <c:v>0.94186501224989572</c:v>
                </c:pt>
                <c:pt idx="37">
                  <c:v>0.94546597451480707</c:v>
                </c:pt>
                <c:pt idx="38">
                  <c:v>0.93805999221052472</c:v>
                </c:pt>
                <c:pt idx="39">
                  <c:v>0.94019739948871428</c:v>
                </c:pt>
                <c:pt idx="40">
                  <c:v>0.94291459345188333</c:v>
                </c:pt>
                <c:pt idx="41">
                  <c:v>0.94197055284351572</c:v>
                </c:pt>
                <c:pt idx="42">
                  <c:v>0.94639191407656864</c:v>
                </c:pt>
                <c:pt idx="43">
                  <c:v>0.97527991823754434</c:v>
                </c:pt>
                <c:pt idx="44">
                  <c:v>0.98823048756080734</c:v>
                </c:pt>
                <c:pt idx="45">
                  <c:v>0.95761468986581288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komm!$F$218:$F$242</c:f>
              <c:numCache>
                <c:formatCode>0.0\ %</c:formatCode>
                <c:ptCount val="25"/>
                <c:pt idx="0">
                  <c:v>0.84101950843660866</c:v>
                </c:pt>
                <c:pt idx="1">
                  <c:v>0.85723817281490022</c:v>
                </c:pt>
                <c:pt idx="2">
                  <c:v>0.8242515977021917</c:v>
                </c:pt>
                <c:pt idx="3">
                  <c:v>0.86537072846185847</c:v>
                </c:pt>
                <c:pt idx="4">
                  <c:v>0.81522980003241807</c:v>
                </c:pt>
                <c:pt idx="5">
                  <c:v>0.81075641753842753</c:v>
                </c:pt>
                <c:pt idx="6">
                  <c:v>0.86239740216729144</c:v>
                </c:pt>
                <c:pt idx="7">
                  <c:v>0.688908112655092</c:v>
                </c:pt>
                <c:pt idx="8">
                  <c:v>0.71921884551287585</c:v>
                </c:pt>
                <c:pt idx="9">
                  <c:v>0.82715284946629508</c:v>
                </c:pt>
                <c:pt idx="10">
                  <c:v>0.73603778282331855</c:v>
                </c:pt>
                <c:pt idx="11">
                  <c:v>0.88071472268262763</c:v>
                </c:pt>
                <c:pt idx="12">
                  <c:v>0.71782866442731974</c:v>
                </c:pt>
                <c:pt idx="13">
                  <c:v>0.77463733954614544</c:v>
                </c:pt>
                <c:pt idx="14">
                  <c:v>0.76164703880318485</c:v>
                </c:pt>
                <c:pt idx="15">
                  <c:v>0.76729305482856214</c:v>
                </c:pt>
                <c:pt idx="16">
                  <c:v>0.85289202476313197</c:v>
                </c:pt>
                <c:pt idx="17">
                  <c:v>1.3340672735706476</c:v>
                </c:pt>
                <c:pt idx="18">
                  <c:v>2.5221316405435967</c:v>
                </c:pt>
                <c:pt idx="19">
                  <c:v>0.72124331159835631</c:v>
                </c:pt>
                <c:pt idx="20">
                  <c:v>1.3764403778876493</c:v>
                </c:pt>
                <c:pt idx="21">
                  <c:v>0.74627996753702974</c:v>
                </c:pt>
                <c:pt idx="22">
                  <c:v>0.76632077656911823</c:v>
                </c:pt>
                <c:pt idx="23">
                  <c:v>0.90521606605916094</c:v>
                </c:pt>
                <c:pt idx="24">
                  <c:v>1.8534183135817281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komm!$C$218:$C$242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0.94574759188508495</c:v>
                </c:pt>
                <c:pt idx="1">
                  <c:v>0.9465585251039994</c:v>
                </c:pt>
                <c:pt idx="2">
                  <c:v>0.94490919634836412</c:v>
                </c:pt>
                <c:pt idx="3">
                  <c:v>0.94696515288634742</c:v>
                </c:pt>
                <c:pt idx="4">
                  <c:v>0.94445810646487538</c:v>
                </c:pt>
                <c:pt idx="5">
                  <c:v>0.94423443734017609</c:v>
                </c:pt>
                <c:pt idx="6">
                  <c:v>0.94681648657161888</c:v>
                </c:pt>
                <c:pt idx="7">
                  <c:v>0.93814202209600916</c:v>
                </c:pt>
                <c:pt idx="8">
                  <c:v>0.93965755873889834</c:v>
                </c:pt>
                <c:pt idx="9">
                  <c:v>0.94505425893656936</c:v>
                </c:pt>
                <c:pt idx="10">
                  <c:v>0.94049850560442039</c:v>
                </c:pt>
                <c:pt idx="11">
                  <c:v>0.94773235259738575</c:v>
                </c:pt>
                <c:pt idx="12">
                  <c:v>0.93958804968462051</c:v>
                </c:pt>
                <c:pt idx="13">
                  <c:v>0.94242848344056185</c:v>
                </c:pt>
                <c:pt idx="14">
                  <c:v>0.94177896840341391</c:v>
                </c:pt>
                <c:pt idx="15">
                  <c:v>0.94206126920468247</c:v>
                </c:pt>
                <c:pt idx="16">
                  <c:v>0.946341217701411</c:v>
                </c:pt>
                <c:pt idx="17">
                  <c:v>1.1223235258915134</c:v>
                </c:pt>
                <c:pt idx="18">
                  <c:v>1.597549272680693</c:v>
                </c:pt>
                <c:pt idx="19">
                  <c:v>0.93975878204317242</c:v>
                </c:pt>
                <c:pt idx="20">
                  <c:v>1.1392727676183141</c:v>
                </c:pt>
                <c:pt idx="21">
                  <c:v>0.94101061484010595</c:v>
                </c:pt>
                <c:pt idx="22">
                  <c:v>0.94201265529171041</c:v>
                </c:pt>
                <c:pt idx="23">
                  <c:v>0.95078304288691884</c:v>
                </c:pt>
                <c:pt idx="24">
                  <c:v>1.3300639418959461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komm!$F$243:$F$285</c:f>
              <c:numCache>
                <c:formatCode>0.0\ %</c:formatCode>
                <c:ptCount val="43"/>
                <c:pt idx="0">
                  <c:v>1.0526244271810969</c:v>
                </c:pt>
                <c:pt idx="1">
                  <c:v>1.014459814185575</c:v>
                </c:pt>
                <c:pt idx="2">
                  <c:v>0.86530230474241476</c:v>
                </c:pt>
                <c:pt idx="3">
                  <c:v>0.80632723728485312</c:v>
                </c:pt>
                <c:pt idx="4">
                  <c:v>0.88793731541017917</c:v>
                </c:pt>
                <c:pt idx="5">
                  <c:v>0.9205901461497431</c:v>
                </c:pt>
                <c:pt idx="6">
                  <c:v>0.87681439375151415</c:v>
                </c:pt>
                <c:pt idx="7">
                  <c:v>1.048575542085711</c:v>
                </c:pt>
                <c:pt idx="8">
                  <c:v>0.90376276186470961</c:v>
                </c:pt>
                <c:pt idx="9">
                  <c:v>1.0029357635226743</c:v>
                </c:pt>
                <c:pt idx="10">
                  <c:v>1.8640327542141784</c:v>
                </c:pt>
                <c:pt idx="11">
                  <c:v>1.0284703700282505</c:v>
                </c:pt>
                <c:pt idx="12">
                  <c:v>0.89640757520720671</c:v>
                </c:pt>
                <c:pt idx="13">
                  <c:v>0.87795691225197503</c:v>
                </c:pt>
                <c:pt idx="14">
                  <c:v>0.86642711468776246</c:v>
                </c:pt>
                <c:pt idx="15">
                  <c:v>0.89584741062856998</c:v>
                </c:pt>
                <c:pt idx="16">
                  <c:v>1.6029950811451639</c:v>
                </c:pt>
                <c:pt idx="17">
                  <c:v>0.8902627995248148</c:v>
                </c:pt>
                <c:pt idx="18">
                  <c:v>0.81525679696228137</c:v>
                </c:pt>
                <c:pt idx="19">
                  <c:v>0.85831233740153401</c:v>
                </c:pt>
                <c:pt idx="20">
                  <c:v>2.2400731747780478</c:v>
                </c:pt>
                <c:pt idx="21">
                  <c:v>0.79555862447924108</c:v>
                </c:pt>
                <c:pt idx="22">
                  <c:v>0.84822388374206181</c:v>
                </c:pt>
                <c:pt idx="23">
                  <c:v>1.0739007966200322</c:v>
                </c:pt>
                <c:pt idx="24">
                  <c:v>0.91875096906668263</c:v>
                </c:pt>
                <c:pt idx="25">
                  <c:v>1.0796162819534376</c:v>
                </c:pt>
                <c:pt idx="26">
                  <c:v>1.1247478534352944</c:v>
                </c:pt>
                <c:pt idx="27">
                  <c:v>0.96773719845510309</c:v>
                </c:pt>
                <c:pt idx="28">
                  <c:v>1.0059135828392809</c:v>
                </c:pt>
                <c:pt idx="29">
                  <c:v>0.94679811237538269</c:v>
                </c:pt>
                <c:pt idx="30">
                  <c:v>0.98323479384079537</c:v>
                </c:pt>
                <c:pt idx="31">
                  <c:v>0.86933414750095872</c:v>
                </c:pt>
                <c:pt idx="32">
                  <c:v>1.4788988193670078</c:v>
                </c:pt>
                <c:pt idx="33">
                  <c:v>1.0674608822658289</c:v>
                </c:pt>
                <c:pt idx="34">
                  <c:v>1.0818044699364846</c:v>
                </c:pt>
                <c:pt idx="35">
                  <c:v>0.98759609025977646</c:v>
                </c:pt>
                <c:pt idx="36">
                  <c:v>0.84854687732292633</c:v>
                </c:pt>
                <c:pt idx="37">
                  <c:v>0.75826520826936938</c:v>
                </c:pt>
                <c:pt idx="38">
                  <c:v>0.91617881892275355</c:v>
                </c:pt>
                <c:pt idx="39">
                  <c:v>0.98285704372803706</c:v>
                </c:pt>
                <c:pt idx="40">
                  <c:v>0.80357652331514962</c:v>
                </c:pt>
                <c:pt idx="41">
                  <c:v>0.79140482130574386</c:v>
                </c:pt>
                <c:pt idx="42">
                  <c:v>0.8410703390990546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komm!$C$243:$C$285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1.0097463873356933</c:v>
                </c:pt>
                <c:pt idx="1">
                  <c:v>0.9944805421374846</c:v>
                </c:pt>
                <c:pt idx="2">
                  <c:v>0.94696173170037512</c:v>
                </c:pt>
                <c:pt idx="3">
                  <c:v>0.94401297832749731</c:v>
                </c:pt>
                <c:pt idx="4">
                  <c:v>0.94809348223376344</c:v>
                </c:pt>
                <c:pt idx="5">
                  <c:v>0.95693267492315182</c:v>
                </c:pt>
                <c:pt idx="6">
                  <c:v>0.94753733615083024</c:v>
                </c:pt>
                <c:pt idx="7">
                  <c:v>1.008126833297539</c:v>
                </c:pt>
                <c:pt idx="8">
                  <c:v>0.95020172120913826</c:v>
                </c:pt>
                <c:pt idx="9">
                  <c:v>0.98987092187232428</c:v>
                </c:pt>
                <c:pt idx="10">
                  <c:v>1.3343097181489258</c:v>
                </c:pt>
                <c:pt idx="11">
                  <c:v>1.0000847644745545</c:v>
                </c:pt>
                <c:pt idx="12">
                  <c:v>0.94851699522361477</c:v>
                </c:pt>
                <c:pt idx="13">
                  <c:v>0.94759446207585318</c:v>
                </c:pt>
                <c:pt idx="14">
                  <c:v>0.9470179721976425</c:v>
                </c:pt>
                <c:pt idx="15">
                  <c:v>0.94848898699468309</c:v>
                </c:pt>
                <c:pt idx="16">
                  <c:v>1.2298946489213201</c:v>
                </c:pt>
                <c:pt idx="17">
                  <c:v>0.94820975643949534</c:v>
                </c:pt>
                <c:pt idx="18">
                  <c:v>0.94445945631136852</c:v>
                </c:pt>
                <c:pt idx="19">
                  <c:v>0.94661223333333111</c:v>
                </c:pt>
                <c:pt idx="20">
                  <c:v>1.4847258863744737</c:v>
                </c:pt>
                <c:pt idx="21">
                  <c:v>0.9434745476872165</c:v>
                </c:pt>
                <c:pt idx="22">
                  <c:v>0.94610781065035754</c:v>
                </c:pt>
                <c:pt idx="23">
                  <c:v>1.0182569351112676</c:v>
                </c:pt>
                <c:pt idx="24">
                  <c:v>0.95619700408992747</c:v>
                </c:pt>
                <c:pt idx="25">
                  <c:v>1.0205431292446294</c:v>
                </c:pt>
                <c:pt idx="26">
                  <c:v>1.0385957578373721</c:v>
                </c:pt>
                <c:pt idx="27">
                  <c:v>0.97579149584529568</c:v>
                </c:pt>
                <c:pt idx="28">
                  <c:v>0.99106204959896682</c:v>
                </c:pt>
                <c:pt idx="29">
                  <c:v>0.96741586141340752</c:v>
                </c:pt>
                <c:pt idx="30">
                  <c:v>0.98199053399957281</c:v>
                </c:pt>
                <c:pt idx="31">
                  <c:v>0.94716332383830237</c:v>
                </c:pt>
                <c:pt idx="32">
                  <c:v>1.1802561442100579</c:v>
                </c:pt>
                <c:pt idx="33">
                  <c:v>1.0156809693695863</c:v>
                </c:pt>
                <c:pt idx="34">
                  <c:v>1.0214184044378487</c:v>
                </c:pt>
                <c:pt idx="35">
                  <c:v>0.9837350525671652</c:v>
                </c:pt>
                <c:pt idx="36">
                  <c:v>0.94612396032940071</c:v>
                </c:pt>
                <c:pt idx="37">
                  <c:v>0.94160987687672293</c:v>
                </c:pt>
                <c:pt idx="38">
                  <c:v>0.95516814403235595</c:v>
                </c:pt>
                <c:pt idx="39">
                  <c:v>0.98183943395446938</c:v>
                </c:pt>
                <c:pt idx="40">
                  <c:v>0.94387544262901202</c:v>
                </c:pt>
                <c:pt idx="41">
                  <c:v>0.94326685752854156</c:v>
                </c:pt>
                <c:pt idx="42">
                  <c:v>0.94575013341820735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 2020.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komm!$F$286:$F$323</c:f>
              <c:numCache>
                <c:formatCode>0.0\ %</c:formatCode>
                <c:ptCount val="38"/>
                <c:pt idx="0">
                  <c:v>0.98865019066501103</c:v>
                </c:pt>
                <c:pt idx="1">
                  <c:v>0.74891972707586874</c:v>
                </c:pt>
                <c:pt idx="2">
                  <c:v>0.79121272211573912</c:v>
                </c:pt>
                <c:pt idx="3">
                  <c:v>2.4033291884325099</c:v>
                </c:pt>
                <c:pt idx="4">
                  <c:v>0.73686462975675371</c:v>
                </c:pt>
                <c:pt idx="5">
                  <c:v>0.86813904245985885</c:v>
                </c:pt>
                <c:pt idx="6">
                  <c:v>0.74526966042121856</c:v>
                </c:pt>
                <c:pt idx="7">
                  <c:v>0.84959237493075201</c:v>
                </c:pt>
                <c:pt idx="8">
                  <c:v>0.72802849131459246</c:v>
                </c:pt>
                <c:pt idx="9">
                  <c:v>0.73080641153647019</c:v>
                </c:pt>
                <c:pt idx="10">
                  <c:v>0.78506413215535054</c:v>
                </c:pt>
                <c:pt idx="11">
                  <c:v>0.77520205544246512</c:v>
                </c:pt>
                <c:pt idx="12">
                  <c:v>0.91680536965890191</c:v>
                </c:pt>
                <c:pt idx="13">
                  <c:v>0.79882183814871977</c:v>
                </c:pt>
                <c:pt idx="14">
                  <c:v>1.3636099219508713</c:v>
                </c:pt>
                <c:pt idx="15">
                  <c:v>0.73144985632894866</c:v>
                </c:pt>
                <c:pt idx="16">
                  <c:v>0.78735022541503841</c:v>
                </c:pt>
                <c:pt idx="17">
                  <c:v>0.7297303678670084</c:v>
                </c:pt>
                <c:pt idx="18">
                  <c:v>0.8026908126635216</c:v>
                </c:pt>
                <c:pt idx="19">
                  <c:v>0.73716407902548686</c:v>
                </c:pt>
                <c:pt idx="20">
                  <c:v>0.70719402721342395</c:v>
                </c:pt>
                <c:pt idx="21">
                  <c:v>0.78868625681549376</c:v>
                </c:pt>
                <c:pt idx="22">
                  <c:v>0.8313401002078783</c:v>
                </c:pt>
                <c:pt idx="23">
                  <c:v>1.0732799033861626</c:v>
                </c:pt>
                <c:pt idx="24">
                  <c:v>0.81684999904298705</c:v>
                </c:pt>
                <c:pt idx="25">
                  <c:v>0.7089680352889749</c:v>
                </c:pt>
                <c:pt idx="26">
                  <c:v>0.75621572549465621</c:v>
                </c:pt>
                <c:pt idx="27">
                  <c:v>1.1895278559254052</c:v>
                </c:pt>
                <c:pt idx="28">
                  <c:v>0.78939128608389564</c:v>
                </c:pt>
                <c:pt idx="29">
                  <c:v>0.7763745205024507</c:v>
                </c:pt>
                <c:pt idx="30">
                  <c:v>0.72108083039084636</c:v>
                </c:pt>
                <c:pt idx="31">
                  <c:v>0.84272303048377262</c:v>
                </c:pt>
                <c:pt idx="32">
                  <c:v>0.91756006938414669</c:v>
                </c:pt>
                <c:pt idx="33">
                  <c:v>0.78352331745829884</c:v>
                </c:pt>
                <c:pt idx="34">
                  <c:v>0.85523510682480985</c:v>
                </c:pt>
                <c:pt idx="35">
                  <c:v>0.77508832836476604</c:v>
                </c:pt>
                <c:pt idx="36">
                  <c:v>0.91832827057985733</c:v>
                </c:pt>
                <c:pt idx="37">
                  <c:v>0.7698061019782696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komm!$C$286:$C$323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komm!$P$286:$P$323</c:f>
              <c:numCache>
                <c:formatCode>0.0\ %</c:formatCode>
                <c:ptCount val="38"/>
                <c:pt idx="0">
                  <c:v>0.98415669272925899</c:v>
                </c:pt>
                <c:pt idx="1">
                  <c:v>0.94114260281704787</c:v>
                </c:pt>
                <c:pt idx="2">
                  <c:v>0.94325725256904136</c:v>
                </c:pt>
                <c:pt idx="3">
                  <c:v>1.5500282918362582</c:v>
                </c:pt>
                <c:pt idx="4">
                  <c:v>0.94053984795109224</c:v>
                </c:pt>
                <c:pt idx="5">
                  <c:v>0.94710356858624745</c:v>
                </c:pt>
                <c:pt idx="6">
                  <c:v>0.94096009948431536</c:v>
                </c:pt>
                <c:pt idx="7">
                  <c:v>0.9461762352097921</c:v>
                </c:pt>
                <c:pt idx="8">
                  <c:v>0.9400980410289842</c:v>
                </c:pt>
                <c:pt idx="9">
                  <c:v>0.94023693704007794</c:v>
                </c:pt>
                <c:pt idx="10">
                  <c:v>0.94294982307102193</c:v>
                </c:pt>
                <c:pt idx="11">
                  <c:v>0.94245671923537766</c:v>
                </c:pt>
                <c:pt idx="12">
                  <c:v>0.95541876432681538</c:v>
                </c:pt>
                <c:pt idx="13">
                  <c:v>0.94363770837069039</c:v>
                </c:pt>
                <c:pt idx="14">
                  <c:v>1.1341405852436031</c:v>
                </c:pt>
                <c:pt idx="15">
                  <c:v>0.94026910927970209</c:v>
                </c:pt>
                <c:pt idx="16">
                  <c:v>0.94306412773400627</c:v>
                </c:pt>
                <c:pt idx="17">
                  <c:v>0.94018313485660476</c:v>
                </c:pt>
                <c:pt idx="18">
                  <c:v>0.9438311570964304</c:v>
                </c:pt>
                <c:pt idx="19">
                  <c:v>0.94055482041452887</c:v>
                </c:pt>
                <c:pt idx="20">
                  <c:v>0.93905631782392573</c:v>
                </c:pt>
                <c:pt idx="21">
                  <c:v>0.94313092930402909</c:v>
                </c:pt>
                <c:pt idx="22">
                  <c:v>0.94526362147364829</c:v>
                </c:pt>
                <c:pt idx="23">
                  <c:v>1.0180085778177195</c:v>
                </c:pt>
                <c:pt idx="24">
                  <c:v>0.944539116415404</c:v>
                </c:pt>
                <c:pt idx="25">
                  <c:v>0.93914501822770335</c:v>
                </c:pt>
                <c:pt idx="26">
                  <c:v>0.94150740273798739</c:v>
                </c:pt>
                <c:pt idx="27">
                  <c:v>1.0645077588334166</c:v>
                </c:pt>
                <c:pt idx="28">
                  <c:v>0.9431661807674494</c:v>
                </c:pt>
                <c:pt idx="29">
                  <c:v>0.94251534248837698</c:v>
                </c:pt>
                <c:pt idx="30">
                  <c:v>0.93975065798279678</c:v>
                </c:pt>
                <c:pt idx="31">
                  <c:v>0.9458327679874432</c:v>
                </c:pt>
                <c:pt idx="32">
                  <c:v>0.95572064421691316</c:v>
                </c:pt>
                <c:pt idx="33">
                  <c:v>0.94287278233616945</c:v>
                </c:pt>
                <c:pt idx="34">
                  <c:v>0.9464583718044951</c:v>
                </c:pt>
                <c:pt idx="35">
                  <c:v>0.94245103288149301</c:v>
                </c:pt>
                <c:pt idx="36">
                  <c:v>0.95602792469519748</c:v>
                </c:pt>
                <c:pt idx="37">
                  <c:v>0.94218692156216799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304800</xdr:colOff>
      <xdr:row>35</xdr:row>
      <xdr:rowOff>161925</xdr:rowOff>
    </xdr:from>
    <xdr:to>
      <xdr:col>31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514349</xdr:colOff>
      <xdr:row>11</xdr:row>
      <xdr:rowOff>28575</xdr:rowOff>
    </xdr:from>
    <xdr:to>
      <xdr:col>31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419100</xdr:colOff>
      <xdr:row>56</xdr:row>
      <xdr:rowOff>104776</xdr:rowOff>
    </xdr:from>
    <xdr:to>
      <xdr:col>33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479426</xdr:colOff>
      <xdr:row>99</xdr:row>
      <xdr:rowOff>106186</xdr:rowOff>
    </xdr:from>
    <xdr:to>
      <xdr:col>36</xdr:col>
      <xdr:colOff>12700</xdr:colOff>
      <xdr:row>118</xdr:row>
      <xdr:rowOff>106186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195</xdr:row>
      <xdr:rowOff>0</xdr:rowOff>
    </xdr:from>
    <xdr:to>
      <xdr:col>32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692150</xdr:colOff>
      <xdr:row>150</xdr:row>
      <xdr:rowOff>136524</xdr:rowOff>
    </xdr:from>
    <xdr:to>
      <xdr:col>33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220</xdr:row>
      <xdr:rowOff>0</xdr:rowOff>
    </xdr:from>
    <xdr:to>
      <xdr:col>32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-1</xdr:colOff>
      <xdr:row>245</xdr:row>
      <xdr:rowOff>0</xdr:rowOff>
    </xdr:from>
    <xdr:to>
      <xdr:col>34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287</xdr:row>
      <xdr:rowOff>0</xdr:rowOff>
    </xdr:from>
    <xdr:to>
      <xdr:col>36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325</xdr:row>
      <xdr:rowOff>0</xdr:rowOff>
    </xdr:from>
    <xdr:to>
      <xdr:col>33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7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baseColWidth="10" defaultRowHeight="15"/>
  <cols>
    <col min="1" max="1" width="5.85546875" customWidth="1"/>
    <col min="2" max="2" width="11.7109375" customWidth="1"/>
    <col min="3" max="3" width="18.42578125" customWidth="1"/>
    <col min="13" max="13" width="15" customWidth="1"/>
    <col min="17" max="17" width="12.5703125" customWidth="1"/>
    <col min="18" max="18" width="14.85546875" customWidth="1"/>
    <col min="21" max="21" width="13.7109375" customWidth="1"/>
    <col min="22" max="22" width="13.140625" customWidth="1"/>
  </cols>
  <sheetData>
    <row r="1" spans="2:28">
      <c r="B1" s="5" t="s">
        <v>0</v>
      </c>
      <c r="C1" s="5" t="s">
        <v>1</v>
      </c>
      <c r="D1" s="227" t="s">
        <v>2</v>
      </c>
      <c r="E1" s="227"/>
      <c r="F1" s="227"/>
      <c r="G1" s="227" t="s">
        <v>384</v>
      </c>
      <c r="H1" s="227"/>
      <c r="I1" s="227" t="s">
        <v>3</v>
      </c>
      <c r="J1" s="227"/>
      <c r="K1" s="227"/>
      <c r="L1" s="227"/>
      <c r="M1" s="6" t="s">
        <v>410</v>
      </c>
      <c r="N1" s="228" t="s">
        <v>4</v>
      </c>
      <c r="O1" s="228"/>
      <c r="P1" s="228"/>
      <c r="Q1" s="6" t="s">
        <v>5</v>
      </c>
      <c r="R1" s="221" t="s">
        <v>26</v>
      </c>
      <c r="S1" s="221"/>
      <c r="T1" s="7" t="s">
        <v>6</v>
      </c>
      <c r="U1" s="8" t="s">
        <v>7</v>
      </c>
      <c r="V1" s="9" t="s">
        <v>8</v>
      </c>
    </row>
    <row r="2" spans="2:28">
      <c r="B2" s="10" t="s">
        <v>9</v>
      </c>
      <c r="C2" s="11"/>
      <c r="D2" s="222" t="s">
        <v>445</v>
      </c>
      <c r="E2" s="222"/>
      <c r="F2" s="222"/>
      <c r="G2" s="223" t="s">
        <v>10</v>
      </c>
      <c r="H2" s="223"/>
      <c r="I2" s="12" t="s">
        <v>11</v>
      </c>
      <c r="J2" s="12"/>
      <c r="K2" s="12"/>
      <c r="L2" s="12"/>
      <c r="M2" s="13" t="str">
        <f>D2</f>
        <v>Januar-des 2020</v>
      </c>
      <c r="N2" s="224" t="str">
        <f>D2</f>
        <v>Januar-des 2020</v>
      </c>
      <c r="O2" s="225"/>
      <c r="P2" s="225"/>
      <c r="Q2" s="14" t="s">
        <v>443</v>
      </c>
      <c r="R2" s="229" t="s">
        <v>386</v>
      </c>
      <c r="S2" s="229"/>
      <c r="T2" s="15" t="s">
        <v>12</v>
      </c>
      <c r="U2" s="16" t="s">
        <v>446</v>
      </c>
      <c r="V2" s="16" t="str">
        <f>U2</f>
        <v>jan.-des. 2019</v>
      </c>
    </row>
    <row r="3" spans="2:28">
      <c r="B3" s="17" t="s">
        <v>13</v>
      </c>
      <c r="C3" s="18"/>
      <c r="D3" s="19"/>
      <c r="E3" s="19"/>
      <c r="F3" s="20" t="s">
        <v>14</v>
      </c>
      <c r="G3" s="226" t="s">
        <v>15</v>
      </c>
      <c r="H3" s="226"/>
      <c r="I3" s="12" t="s">
        <v>16</v>
      </c>
      <c r="J3" s="12"/>
      <c r="K3" s="12" t="s">
        <v>17</v>
      </c>
      <c r="L3" s="12"/>
      <c r="M3" s="13" t="s">
        <v>18</v>
      </c>
      <c r="N3" s="21" t="s">
        <v>19</v>
      </c>
      <c r="O3" s="12"/>
      <c r="P3" s="21" t="s">
        <v>20</v>
      </c>
      <c r="Q3" s="22" t="s">
        <v>383</v>
      </c>
      <c r="R3" s="31" t="s">
        <v>7</v>
      </c>
      <c r="S3" s="32" t="s">
        <v>8</v>
      </c>
      <c r="T3" s="23" t="s">
        <v>27</v>
      </c>
      <c r="U3" s="24"/>
      <c r="V3" s="16"/>
    </row>
    <row r="4" spans="2:28">
      <c r="B4" s="18"/>
      <c r="C4" s="25">
        <f>J365</f>
        <v>-355.66416031419584</v>
      </c>
      <c r="D4" s="26" t="s">
        <v>21</v>
      </c>
      <c r="E4" s="19" t="s">
        <v>22</v>
      </c>
      <c r="F4" s="19" t="s">
        <v>23</v>
      </c>
      <c r="G4" s="21" t="s">
        <v>24</v>
      </c>
      <c r="H4" s="21" t="s">
        <v>21</v>
      </c>
      <c r="I4" s="21" t="s">
        <v>22</v>
      </c>
      <c r="J4" s="21" t="s">
        <v>21</v>
      </c>
      <c r="K4" s="21" t="s">
        <v>22</v>
      </c>
      <c r="L4" s="21" t="s">
        <v>21</v>
      </c>
      <c r="M4" s="14" t="s">
        <v>21</v>
      </c>
      <c r="N4" s="21" t="s">
        <v>21</v>
      </c>
      <c r="O4" s="21" t="s">
        <v>22</v>
      </c>
      <c r="P4" s="21" t="s">
        <v>25</v>
      </c>
      <c r="Q4" s="14" t="s">
        <v>21</v>
      </c>
      <c r="R4" s="32" t="s">
        <v>28</v>
      </c>
      <c r="S4" s="32" t="s">
        <v>22</v>
      </c>
      <c r="T4" s="40"/>
      <c r="U4" s="27" t="s">
        <v>21</v>
      </c>
      <c r="V4" s="26" t="s">
        <v>22</v>
      </c>
    </row>
    <row r="5" spans="2:28">
      <c r="B5" s="28"/>
      <c r="C5" s="28"/>
      <c r="D5" s="29">
        <v>1</v>
      </c>
      <c r="E5" s="29">
        <v>2</v>
      </c>
      <c r="F5" s="29">
        <v>3</v>
      </c>
      <c r="G5" s="29">
        <v>4</v>
      </c>
      <c r="H5" s="29">
        <v>5</v>
      </c>
      <c r="I5" s="29">
        <v>6</v>
      </c>
      <c r="J5" s="29">
        <v>7</v>
      </c>
      <c r="K5" s="29">
        <v>8</v>
      </c>
      <c r="L5" s="29">
        <v>9</v>
      </c>
      <c r="M5" s="29">
        <v>10</v>
      </c>
      <c r="N5" s="29">
        <v>11</v>
      </c>
      <c r="O5" s="29">
        <v>12</v>
      </c>
      <c r="P5" s="29">
        <v>13</v>
      </c>
      <c r="Q5" s="29">
        <v>14</v>
      </c>
      <c r="R5" s="33">
        <v>15</v>
      </c>
      <c r="S5" s="33">
        <v>16</v>
      </c>
      <c r="T5" s="30">
        <v>17</v>
      </c>
      <c r="U5" s="29">
        <v>18</v>
      </c>
      <c r="V5" s="29">
        <v>19</v>
      </c>
    </row>
    <row r="6" spans="2:28" ht="18.75" customHeight="1">
      <c r="B6" s="1"/>
      <c r="R6" s="34" t="s">
        <v>440</v>
      </c>
      <c r="S6" s="34"/>
      <c r="T6" s="34"/>
      <c r="U6" s="34"/>
      <c r="V6" s="34"/>
    </row>
    <row r="7" spans="2:28" ht="21.95" customHeight="1">
      <c r="B7" s="2">
        <v>301</v>
      </c>
      <c r="C7" s="44" t="s">
        <v>29</v>
      </c>
      <c r="D7" s="199">
        <v>29485704</v>
      </c>
      <c r="E7" s="37">
        <f>D7/T7*1000</f>
        <v>42517.60505498245</v>
      </c>
      <c r="F7" s="169">
        <f>E7/E$363</f>
        <v>1.3512544996824558</v>
      </c>
      <c r="G7" s="38">
        <f>($E$363-E7)*0.6</f>
        <v>-6631.3933140472282</v>
      </c>
      <c r="H7" s="38">
        <f t="shared" ref="H7" si="0">G7*T7/1000</f>
        <v>-4598831.4749318687</v>
      </c>
      <c r="I7" s="38">
        <f>IF(E7&lt;E$363*0.9,(E$363*0.9-E7)*0.35,0)</f>
        <v>0</v>
      </c>
      <c r="J7" s="39">
        <f t="shared" ref="J7" si="1">I7*T7/1000</f>
        <v>0</v>
      </c>
      <c r="K7" s="38">
        <f>I7+J$365</f>
        <v>-355.66416031419584</v>
      </c>
      <c r="L7" s="39">
        <f t="shared" ref="L7" si="2">K7*T7/1000</f>
        <v>-246650.96119293294</v>
      </c>
      <c r="M7" s="35">
        <f>H7+L7</f>
        <v>-4845482.4361248016</v>
      </c>
      <c r="N7" s="35">
        <f>D7+M7</f>
        <v>24640221.563875198</v>
      </c>
      <c r="O7" s="35">
        <f>N7/T7*1000</f>
        <v>35530.547580621023</v>
      </c>
      <c r="P7" s="36">
        <f>O7/O$363</f>
        <v>1.1291984163362367</v>
      </c>
      <c r="Q7" s="195">
        <v>-146483.92270628083</v>
      </c>
      <c r="R7" s="36">
        <f>(D7-U7)/U7</f>
        <v>2.3250939430007628E-3</v>
      </c>
      <c r="S7" s="36">
        <f>(E7-V7)/V7</f>
        <v>-1.5630194267212908E-2</v>
      </c>
      <c r="T7" s="192">
        <v>693494</v>
      </c>
      <c r="U7" s="208">
        <v>29417306</v>
      </c>
      <c r="V7" s="4">
        <v>43192.715590591877</v>
      </c>
      <c r="Z7" s="45"/>
      <c r="AA7" s="45"/>
      <c r="AB7" s="44"/>
    </row>
    <row r="8" spans="2:28" ht="24.95" customHeight="1">
      <c r="B8" s="2">
        <v>1101</v>
      </c>
      <c r="C8" t="s">
        <v>30</v>
      </c>
      <c r="D8" s="199">
        <v>500874</v>
      </c>
      <c r="E8" s="37">
        <f t="shared" ref="E8:E71" si="3">D8/T8*1000</f>
        <v>33817.703058537576</v>
      </c>
      <c r="F8" s="169">
        <f t="shared" ref="F8:F71" si="4">E8/E$363</f>
        <v>1.0747624041307355</v>
      </c>
      <c r="G8" s="38">
        <f t="shared" ref="G8:G30" si="5">($E$363-E8)*0.6</f>
        <v>-1411.4521161803036</v>
      </c>
      <c r="H8" s="38">
        <f t="shared" ref="H8:H30" si="6">G8*T8/1000</f>
        <v>-20905.017292746477</v>
      </c>
      <c r="I8" s="38">
        <f t="shared" ref="I8:I30" si="7">IF(E8&lt;E$363*0.9,(E$363*0.9-E8)*0.35,0)</f>
        <v>0</v>
      </c>
      <c r="J8" s="39">
        <f t="shared" ref="J8:J30" si="8">I8*T8/1000</f>
        <v>0</v>
      </c>
      <c r="K8" s="38">
        <f t="shared" ref="K8:K30" si="9">I8+J$365</f>
        <v>-355.66416031419584</v>
      </c>
      <c r="L8" s="39">
        <f t="shared" ref="L8:L30" si="10">K8*T8/1000</f>
        <v>-5267.7418784135543</v>
      </c>
      <c r="M8" s="35">
        <f t="shared" ref="M8:M30" si="11">H8+L8</f>
        <v>-26172.759171160033</v>
      </c>
      <c r="N8" s="35">
        <f t="shared" ref="N8:N30" si="12">D8+M8</f>
        <v>474701.24082883995</v>
      </c>
      <c r="O8" s="35">
        <f t="shared" ref="O8:O30" si="13">N8/T8*1000</f>
        <v>32050.586782043069</v>
      </c>
      <c r="P8" s="36">
        <f t="shared" ref="P8:P71" si="14">O8/O$363</f>
        <v>1.0186015781155484</v>
      </c>
      <c r="Q8" s="195">
        <v>-1782.1843222908319</v>
      </c>
      <c r="R8" s="36">
        <f t="shared" ref="R8:R71" si="15">(D8-U8)/U8</f>
        <v>9.97319140807683E-2</v>
      </c>
      <c r="S8" s="36">
        <f t="shared" ref="S8:S71" si="16">(E8-V8)/V8</f>
        <v>0.10114268353371109</v>
      </c>
      <c r="T8" s="193">
        <v>14811</v>
      </c>
      <c r="U8" s="208">
        <v>455451</v>
      </c>
      <c r="V8" s="4">
        <v>30711.463250168577</v>
      </c>
      <c r="Z8" s="44"/>
      <c r="AA8" s="44"/>
      <c r="AB8" s="44"/>
    </row>
    <row r="9" spans="2:28">
      <c r="B9" s="137">
        <v>1103</v>
      </c>
      <c r="C9" s="34" t="s">
        <v>31</v>
      </c>
      <c r="D9" s="199">
        <v>5548455</v>
      </c>
      <c r="E9" s="37">
        <f t="shared" si="3"/>
        <v>38645.26306991517</v>
      </c>
      <c r="F9" s="169">
        <f t="shared" si="4"/>
        <v>1.2281873719628931</v>
      </c>
      <c r="G9" s="38">
        <f t="shared" si="5"/>
        <v>-4307.9881230068604</v>
      </c>
      <c r="H9" s="38">
        <f t="shared" si="6"/>
        <v>-618515.08677258692</v>
      </c>
      <c r="I9" s="38">
        <f t="shared" si="7"/>
        <v>0</v>
      </c>
      <c r="J9" s="39">
        <f t="shared" si="8"/>
        <v>0</v>
      </c>
      <c r="K9" s="38">
        <f t="shared" si="9"/>
        <v>-355.66416031419584</v>
      </c>
      <c r="L9" s="39">
        <f t="shared" si="10"/>
        <v>-51064.126152950354</v>
      </c>
      <c r="M9" s="35">
        <f t="shared" si="11"/>
        <v>-669579.21292553726</v>
      </c>
      <c r="N9" s="35">
        <f t="shared" si="12"/>
        <v>4878875.7870744625</v>
      </c>
      <c r="O9" s="35">
        <f t="shared" si="13"/>
        <v>33981.610786594109</v>
      </c>
      <c r="P9" s="36">
        <f t="shared" si="14"/>
        <v>1.0799715652484116</v>
      </c>
      <c r="Q9" s="195">
        <v>-2130.2820936185308</v>
      </c>
      <c r="R9" s="190">
        <f t="shared" si="15"/>
        <v>-3.7318115493450831E-3</v>
      </c>
      <c r="S9" s="190">
        <f t="shared" si="16"/>
        <v>-1.3897530245489282E-2</v>
      </c>
      <c r="T9" s="193">
        <v>143574</v>
      </c>
      <c r="U9" s="208">
        <v>5569238.3479880774</v>
      </c>
      <c r="V9" s="4">
        <v>39189.905973499765</v>
      </c>
      <c r="W9" s="45"/>
      <c r="X9" s="144"/>
      <c r="Y9" s="4"/>
      <c r="Z9" s="45"/>
      <c r="AA9" s="45"/>
      <c r="AB9" s="44"/>
    </row>
    <row r="10" spans="2:28">
      <c r="B10" s="3">
        <v>1106</v>
      </c>
      <c r="C10" t="s">
        <v>32</v>
      </c>
      <c r="D10" s="199">
        <v>1111347</v>
      </c>
      <c r="E10" s="37">
        <f t="shared" si="3"/>
        <v>29749.364242310676</v>
      </c>
      <c r="F10" s="169">
        <f t="shared" si="4"/>
        <v>0.94546628962592327</v>
      </c>
      <c r="G10" s="38">
        <f t="shared" si="5"/>
        <v>1029.5511735558364</v>
      </c>
      <c r="H10" s="38">
        <f t="shared" si="6"/>
        <v>38460.94319052538</v>
      </c>
      <c r="I10" s="38">
        <f t="shared" si="7"/>
        <v>0</v>
      </c>
      <c r="J10" s="39">
        <f t="shared" si="8"/>
        <v>0</v>
      </c>
      <c r="K10" s="38">
        <f t="shared" si="9"/>
        <v>-355.66416031419584</v>
      </c>
      <c r="L10" s="39">
        <f t="shared" si="10"/>
        <v>-13286.546036857413</v>
      </c>
      <c r="M10" s="35">
        <f t="shared" si="11"/>
        <v>25174.397153667967</v>
      </c>
      <c r="N10" s="35">
        <f t="shared" si="12"/>
        <v>1136521.3971536679</v>
      </c>
      <c r="O10" s="35">
        <f t="shared" si="13"/>
        <v>30423.251255552317</v>
      </c>
      <c r="P10" s="36">
        <f t="shared" si="14"/>
        <v>0.96688313231362388</v>
      </c>
      <c r="Q10" s="195">
        <v>2929.1886889598391</v>
      </c>
      <c r="R10" s="190">
        <f t="shared" si="15"/>
        <v>-3.5308322837304465E-2</v>
      </c>
      <c r="S10" s="190">
        <f t="shared" si="16"/>
        <v>-3.8071446467585535E-2</v>
      </c>
      <c r="T10" s="193">
        <v>37357</v>
      </c>
      <c r="U10" s="208">
        <v>1152023</v>
      </c>
      <c r="V10" s="4">
        <v>30926.791946308724</v>
      </c>
      <c r="W10" s="45"/>
      <c r="X10" s="41"/>
      <c r="Y10" s="4"/>
      <c r="Z10" s="45"/>
      <c r="AA10" s="44"/>
      <c r="AB10" s="44"/>
    </row>
    <row r="11" spans="2:28">
      <c r="B11" s="136">
        <v>1108</v>
      </c>
      <c r="C11" s="34" t="s">
        <v>33</v>
      </c>
      <c r="D11" s="199">
        <v>2454234</v>
      </c>
      <c r="E11" s="37">
        <f t="shared" si="3"/>
        <v>30856.507034461949</v>
      </c>
      <c r="F11" s="169">
        <f t="shared" si="4"/>
        <v>0.98065245963128422</v>
      </c>
      <c r="G11" s="38">
        <f t="shared" si="5"/>
        <v>365.26549826507249</v>
      </c>
      <c r="H11" s="38">
        <f t="shared" si="6"/>
        <v>29052.121935509073</v>
      </c>
      <c r="I11" s="38">
        <f t="shared" si="7"/>
        <v>0</v>
      </c>
      <c r="J11" s="39">
        <f t="shared" si="8"/>
        <v>0</v>
      </c>
      <c r="K11" s="38">
        <f t="shared" si="9"/>
        <v>-355.66416031419584</v>
      </c>
      <c r="L11" s="39">
        <f t="shared" si="10"/>
        <v>-28288.460318910194</v>
      </c>
      <c r="M11" s="35">
        <f t="shared" si="11"/>
        <v>763.66161659887803</v>
      </c>
      <c r="N11" s="35">
        <f t="shared" si="12"/>
        <v>2454997.6616165987</v>
      </c>
      <c r="O11" s="35">
        <f t="shared" si="13"/>
        <v>30866.108372412826</v>
      </c>
      <c r="P11" s="36">
        <f t="shared" si="14"/>
        <v>0.98095760031576817</v>
      </c>
      <c r="Q11" s="195">
        <v>3446.3813623628193</v>
      </c>
      <c r="R11" s="190">
        <f t="shared" si="15"/>
        <v>-8.7178240645561077E-3</v>
      </c>
      <c r="S11" s="190">
        <f t="shared" si="16"/>
        <v>-2.4433865955180541E-2</v>
      </c>
      <c r="T11" s="193">
        <v>79537</v>
      </c>
      <c r="U11" s="208">
        <v>2475817.7435037722</v>
      </c>
      <c r="V11" s="4">
        <v>31629.333940208649</v>
      </c>
      <c r="W11" s="45"/>
      <c r="X11" s="41"/>
      <c r="Y11" s="4"/>
      <c r="Z11" s="45"/>
      <c r="AA11" s="45"/>
      <c r="AB11" s="44"/>
    </row>
    <row r="12" spans="2:28">
      <c r="B12" s="3">
        <v>1111</v>
      </c>
      <c r="C12" t="s">
        <v>34</v>
      </c>
      <c r="D12" s="199">
        <v>84973</v>
      </c>
      <c r="E12" s="37">
        <f t="shared" si="3"/>
        <v>25906.40243902439</v>
      </c>
      <c r="F12" s="169">
        <f t="shared" si="4"/>
        <v>0.82333289518653263</v>
      </c>
      <c r="G12" s="38">
        <f t="shared" si="5"/>
        <v>3335.3282555276078</v>
      </c>
      <c r="H12" s="38">
        <f t="shared" si="6"/>
        <v>10939.876678130555</v>
      </c>
      <c r="I12" s="38">
        <f t="shared" si="7"/>
        <v>844.32324878613997</v>
      </c>
      <c r="J12" s="39">
        <f t="shared" si="8"/>
        <v>2769.3802560185391</v>
      </c>
      <c r="K12" s="38">
        <f t="shared" si="9"/>
        <v>488.65908847194413</v>
      </c>
      <c r="L12" s="39">
        <f t="shared" si="10"/>
        <v>1602.8018101879768</v>
      </c>
      <c r="M12" s="35">
        <f t="shared" si="11"/>
        <v>12542.678488318532</v>
      </c>
      <c r="N12" s="35">
        <f t="shared" si="12"/>
        <v>97515.678488318532</v>
      </c>
      <c r="O12" s="35">
        <f t="shared" si="13"/>
        <v>29730.38978302394</v>
      </c>
      <c r="P12" s="36">
        <f t="shared" si="14"/>
        <v>0.94486326122258113</v>
      </c>
      <c r="Q12" s="195">
        <v>676.78212849225747</v>
      </c>
      <c r="R12" s="190">
        <f t="shared" si="15"/>
        <v>-3.2258821321321323E-3</v>
      </c>
      <c r="S12" s="190">
        <f t="shared" si="16"/>
        <v>4.3714815711290919E-3</v>
      </c>
      <c r="T12" s="193">
        <v>3280</v>
      </c>
      <c r="U12" s="208">
        <v>85248</v>
      </c>
      <c r="V12" s="4">
        <v>25793.645990922843</v>
      </c>
      <c r="W12" s="44"/>
      <c r="X12" s="42"/>
      <c r="Y12" s="4"/>
      <c r="Z12" s="45"/>
      <c r="AA12" s="45"/>
      <c r="AB12" s="44"/>
    </row>
    <row r="13" spans="2:28">
      <c r="B13" s="3">
        <v>1112</v>
      </c>
      <c r="C13" t="s">
        <v>35</v>
      </c>
      <c r="D13" s="199">
        <v>80162</v>
      </c>
      <c r="E13" s="37">
        <f t="shared" si="3"/>
        <v>25034.978138663333</v>
      </c>
      <c r="F13" s="169">
        <f t="shared" si="4"/>
        <v>0.79563810839238502</v>
      </c>
      <c r="G13" s="38">
        <f t="shared" si="5"/>
        <v>3858.1828357442419</v>
      </c>
      <c r="H13" s="38">
        <f t="shared" si="6"/>
        <v>12353.901440053063</v>
      </c>
      <c r="I13" s="38">
        <f t="shared" si="7"/>
        <v>1149.3217539125098</v>
      </c>
      <c r="J13" s="39">
        <f t="shared" si="8"/>
        <v>3680.1282560278564</v>
      </c>
      <c r="K13" s="38">
        <f t="shared" si="9"/>
        <v>793.65759359831395</v>
      </c>
      <c r="L13" s="39">
        <f t="shared" si="10"/>
        <v>2541.2916147018013</v>
      </c>
      <c r="M13" s="35">
        <f t="shared" si="11"/>
        <v>14895.193054754865</v>
      </c>
      <c r="N13" s="35">
        <f t="shared" si="12"/>
        <v>95057.193054754869</v>
      </c>
      <c r="O13" s="35">
        <f t="shared" si="13"/>
        <v>29686.818568005892</v>
      </c>
      <c r="P13" s="36">
        <f t="shared" si="14"/>
        <v>0.94347852188287384</v>
      </c>
      <c r="Q13" s="195">
        <v>464.69886446104647</v>
      </c>
      <c r="R13" s="190">
        <f t="shared" si="15"/>
        <v>-3.1017309737936368E-2</v>
      </c>
      <c r="S13" s="190">
        <f t="shared" si="16"/>
        <v>-2.7688512238597727E-2</v>
      </c>
      <c r="T13" s="193">
        <v>3202</v>
      </c>
      <c r="U13" s="208">
        <v>82728</v>
      </c>
      <c r="V13" s="4">
        <v>25747.899159663866</v>
      </c>
      <c r="W13" s="44"/>
      <c r="X13" s="42"/>
      <c r="Y13" s="4"/>
      <c r="Z13" s="45"/>
      <c r="AA13" s="45"/>
      <c r="AB13" s="44"/>
    </row>
    <row r="14" spans="2:28">
      <c r="B14" s="3">
        <v>1114</v>
      </c>
      <c r="C14" t="s">
        <v>36</v>
      </c>
      <c r="D14" s="199">
        <v>72723</v>
      </c>
      <c r="E14" s="37">
        <f t="shared" si="3"/>
        <v>26093.649085037676</v>
      </c>
      <c r="F14" s="169">
        <f t="shared" si="4"/>
        <v>0.82928379182449485</v>
      </c>
      <c r="G14" s="38">
        <f t="shared" si="5"/>
        <v>3222.9802679196364</v>
      </c>
      <c r="H14" s="38">
        <f t="shared" si="6"/>
        <v>8982.4460066920255</v>
      </c>
      <c r="I14" s="38">
        <f t="shared" si="7"/>
        <v>778.78692268149007</v>
      </c>
      <c r="J14" s="39">
        <f t="shared" si="8"/>
        <v>2170.4791535133127</v>
      </c>
      <c r="K14" s="38">
        <f t="shared" si="9"/>
        <v>423.12276236729423</v>
      </c>
      <c r="L14" s="39">
        <f t="shared" si="10"/>
        <v>1179.2431387176491</v>
      </c>
      <c r="M14" s="35">
        <f t="shared" si="11"/>
        <v>10161.689145409675</v>
      </c>
      <c r="N14" s="35">
        <f t="shared" si="12"/>
        <v>82884.689145409677</v>
      </c>
      <c r="O14" s="35">
        <f t="shared" si="13"/>
        <v>29739.752115324605</v>
      </c>
      <c r="P14" s="36">
        <f t="shared" si="14"/>
        <v>0.94516080605447916</v>
      </c>
      <c r="Q14" s="195">
        <v>487.46354942314247</v>
      </c>
      <c r="R14" s="190">
        <f t="shared" si="15"/>
        <v>-1.3403698226858949E-2</v>
      </c>
      <c r="S14" s="190">
        <f t="shared" si="16"/>
        <v>-6.3237104136322228E-3</v>
      </c>
      <c r="T14" s="193">
        <v>2787</v>
      </c>
      <c r="U14" s="208">
        <v>73711</v>
      </c>
      <c r="V14" s="4">
        <v>26259.707873174208</v>
      </c>
      <c r="W14" s="44"/>
      <c r="X14" s="42"/>
      <c r="Y14" s="4"/>
      <c r="Z14" s="45"/>
      <c r="AA14" s="45"/>
      <c r="AB14" s="44"/>
    </row>
    <row r="15" spans="2:28">
      <c r="B15" s="3">
        <v>1119</v>
      </c>
      <c r="C15" t="s">
        <v>37</v>
      </c>
      <c r="D15" s="199">
        <v>495345</v>
      </c>
      <c r="E15" s="37">
        <f t="shared" si="3"/>
        <v>26083.144647464589</v>
      </c>
      <c r="F15" s="169">
        <f t="shared" si="4"/>
        <v>0.82894994967795554</v>
      </c>
      <c r="G15" s="38">
        <f t="shared" si="5"/>
        <v>3229.2829304634884</v>
      </c>
      <c r="H15" s="38">
        <f t="shared" si="6"/>
        <v>61327.312132432111</v>
      </c>
      <c r="I15" s="38">
        <f t="shared" si="7"/>
        <v>782.46347583207034</v>
      </c>
      <c r="J15" s="39">
        <f t="shared" si="8"/>
        <v>14859.763869526849</v>
      </c>
      <c r="K15" s="38">
        <f t="shared" si="9"/>
        <v>426.7993155178745</v>
      </c>
      <c r="L15" s="39">
        <f t="shared" si="10"/>
        <v>8105.345800999954</v>
      </c>
      <c r="M15" s="35">
        <f t="shared" si="11"/>
        <v>69432.65793343207</v>
      </c>
      <c r="N15" s="35">
        <f t="shared" si="12"/>
        <v>564777.65793343203</v>
      </c>
      <c r="O15" s="35">
        <f t="shared" si="13"/>
        <v>29739.22689344595</v>
      </c>
      <c r="P15" s="36">
        <f t="shared" si="14"/>
        <v>0.94514411394715225</v>
      </c>
      <c r="Q15" s="195">
        <v>602.05727201113768</v>
      </c>
      <c r="R15" s="190">
        <f t="shared" si="15"/>
        <v>-9.9139524889817216E-3</v>
      </c>
      <c r="S15" s="190">
        <f t="shared" si="16"/>
        <v>-1.9141756733594893E-2</v>
      </c>
      <c r="T15" s="193">
        <v>18991</v>
      </c>
      <c r="U15" s="208">
        <v>500305</v>
      </c>
      <c r="V15" s="4">
        <v>26592.165408738172</v>
      </c>
      <c r="W15" s="44"/>
      <c r="X15" s="42"/>
      <c r="Y15" s="4"/>
      <c r="Z15" s="45"/>
      <c r="AA15" s="45"/>
      <c r="AB15" s="44"/>
    </row>
    <row r="16" spans="2:28">
      <c r="B16" s="3">
        <v>1120</v>
      </c>
      <c r="C16" t="s">
        <v>38</v>
      </c>
      <c r="D16" s="199">
        <v>571777</v>
      </c>
      <c r="E16" s="37">
        <f t="shared" si="3"/>
        <v>29190.167449458851</v>
      </c>
      <c r="F16" s="169">
        <f t="shared" si="4"/>
        <v>0.92769442355839937</v>
      </c>
      <c r="G16" s="38">
        <f t="shared" si="5"/>
        <v>1365.0692492669309</v>
      </c>
      <c r="H16" s="38">
        <f t="shared" si="6"/>
        <v>26738.97645464064</v>
      </c>
      <c r="I16" s="38">
        <f t="shared" si="7"/>
        <v>0</v>
      </c>
      <c r="J16" s="39">
        <f t="shared" si="8"/>
        <v>0</v>
      </c>
      <c r="K16" s="38">
        <f t="shared" si="9"/>
        <v>-355.66416031419584</v>
      </c>
      <c r="L16" s="39">
        <f t="shared" si="10"/>
        <v>-6966.7495722344684</v>
      </c>
      <c r="M16" s="35">
        <f t="shared" si="11"/>
        <v>19772.226882406172</v>
      </c>
      <c r="N16" s="35">
        <f t="shared" si="12"/>
        <v>591549.22688240616</v>
      </c>
      <c r="O16" s="35">
        <f t="shared" si="13"/>
        <v>30199.572538411587</v>
      </c>
      <c r="P16" s="36">
        <f t="shared" si="14"/>
        <v>0.95977438588661423</v>
      </c>
      <c r="Q16" s="195">
        <v>-1104.5399031147062</v>
      </c>
      <c r="R16" s="190">
        <f t="shared" si="15"/>
        <v>5.5838706160020544E-3</v>
      </c>
      <c r="S16" s="190">
        <f t="shared" si="16"/>
        <v>-6.4289242443280412E-3</v>
      </c>
      <c r="T16" s="193">
        <v>19588</v>
      </c>
      <c r="U16" s="208">
        <v>568602</v>
      </c>
      <c r="V16" s="4">
        <v>29379.043091867316</v>
      </c>
      <c r="W16" s="44"/>
      <c r="X16" s="42"/>
      <c r="Y16" s="4"/>
      <c r="Z16" s="45"/>
      <c r="AA16" s="45"/>
      <c r="AB16" s="44"/>
    </row>
    <row r="17" spans="2:28">
      <c r="B17" s="3">
        <v>1121</v>
      </c>
      <c r="C17" t="s">
        <v>39</v>
      </c>
      <c r="D17" s="199">
        <v>563308</v>
      </c>
      <c r="E17" s="37">
        <f t="shared" si="3"/>
        <v>29779.445971664198</v>
      </c>
      <c r="F17" s="169">
        <f t="shared" si="4"/>
        <v>0.94642231883063999</v>
      </c>
      <c r="G17" s="38">
        <f t="shared" si="5"/>
        <v>1011.5021359437233</v>
      </c>
      <c r="H17" s="38">
        <f t="shared" si="6"/>
        <v>19133.574403511469</v>
      </c>
      <c r="I17" s="38">
        <f t="shared" si="7"/>
        <v>0</v>
      </c>
      <c r="J17" s="39">
        <f t="shared" si="8"/>
        <v>0</v>
      </c>
      <c r="K17" s="38">
        <f t="shared" si="9"/>
        <v>-355.66416031419584</v>
      </c>
      <c r="L17" s="39">
        <f t="shared" si="10"/>
        <v>-6727.7432565033287</v>
      </c>
      <c r="M17" s="35">
        <f t="shared" si="11"/>
        <v>12405.831147008141</v>
      </c>
      <c r="N17" s="35">
        <f t="shared" si="12"/>
        <v>575713.83114700811</v>
      </c>
      <c r="O17" s="35">
        <f t="shared" si="13"/>
        <v>30435.283947293727</v>
      </c>
      <c r="P17" s="36">
        <f t="shared" si="14"/>
        <v>0.96726554399551057</v>
      </c>
      <c r="Q17" s="195">
        <v>841.82470863194976</v>
      </c>
      <c r="R17" s="190">
        <f t="shared" si="15"/>
        <v>3.3414554211373773E-3</v>
      </c>
      <c r="S17" s="190">
        <f t="shared" si="16"/>
        <v>-3.0766200761114687E-3</v>
      </c>
      <c r="T17" s="193">
        <v>18916</v>
      </c>
      <c r="U17" s="208">
        <v>561432</v>
      </c>
      <c r="V17" s="4">
        <v>29871.348762968875</v>
      </c>
      <c r="W17" s="44"/>
      <c r="X17" s="42"/>
      <c r="Y17" s="4"/>
      <c r="Z17" s="45"/>
      <c r="AA17" s="45"/>
      <c r="AB17" s="44"/>
    </row>
    <row r="18" spans="2:28">
      <c r="B18" s="3">
        <v>1122</v>
      </c>
      <c r="C18" t="s">
        <v>40</v>
      </c>
      <c r="D18" s="199">
        <v>324379</v>
      </c>
      <c r="E18" s="37">
        <f t="shared" si="3"/>
        <v>27027.078820196635</v>
      </c>
      <c r="F18" s="169">
        <f t="shared" si="4"/>
        <v>0.85894917697824169</v>
      </c>
      <c r="G18" s="38">
        <f t="shared" si="5"/>
        <v>2662.9224268242606</v>
      </c>
      <c r="H18" s="38">
        <f t="shared" si="6"/>
        <v>31960.394966744778</v>
      </c>
      <c r="I18" s="38">
        <f t="shared" si="7"/>
        <v>452.08651537585428</v>
      </c>
      <c r="J18" s="39">
        <f t="shared" si="8"/>
        <v>5425.9423575410028</v>
      </c>
      <c r="K18" s="38">
        <f t="shared" si="9"/>
        <v>96.422355061658436</v>
      </c>
      <c r="L18" s="39">
        <f t="shared" si="10"/>
        <v>1157.2611054500246</v>
      </c>
      <c r="M18" s="35">
        <f t="shared" si="11"/>
        <v>33117.656072194804</v>
      </c>
      <c r="N18" s="35">
        <f t="shared" si="12"/>
        <v>357496.6560721948</v>
      </c>
      <c r="O18" s="35">
        <f t="shared" si="13"/>
        <v>29786.423602082552</v>
      </c>
      <c r="P18" s="36">
        <f t="shared" si="14"/>
        <v>0.94664407531216654</v>
      </c>
      <c r="Q18" s="195">
        <v>934.88506285488256</v>
      </c>
      <c r="R18" s="190">
        <f t="shared" si="15"/>
        <v>-1.1286812443230656E-2</v>
      </c>
      <c r="S18" s="190">
        <f t="shared" si="16"/>
        <v>-1.9771853129645148E-2</v>
      </c>
      <c r="T18" s="193">
        <v>12002</v>
      </c>
      <c r="U18" s="208">
        <v>328082</v>
      </c>
      <c r="V18" s="4">
        <v>27572.232960753005</v>
      </c>
      <c r="W18" s="44"/>
      <c r="X18" s="42"/>
      <c r="Y18" s="4"/>
      <c r="Z18" s="45"/>
      <c r="AA18" s="45"/>
      <c r="AB18" s="44"/>
    </row>
    <row r="19" spans="2:28">
      <c r="B19" s="3">
        <v>1124</v>
      </c>
      <c r="C19" t="s">
        <v>41</v>
      </c>
      <c r="D19" s="199">
        <v>1057879</v>
      </c>
      <c r="E19" s="37">
        <f t="shared" si="3"/>
        <v>38959.930762714983</v>
      </c>
      <c r="F19" s="169">
        <f t="shared" si="4"/>
        <v>1.2381878443613406</v>
      </c>
      <c r="G19" s="38">
        <f t="shared" si="5"/>
        <v>-4496.7887386867478</v>
      </c>
      <c r="H19" s="38">
        <f t="shared" si="6"/>
        <v>-122101.30462156126</v>
      </c>
      <c r="I19" s="38">
        <f t="shared" si="7"/>
        <v>0</v>
      </c>
      <c r="J19" s="39">
        <f t="shared" si="8"/>
        <v>0</v>
      </c>
      <c r="K19" s="38">
        <f t="shared" si="9"/>
        <v>-355.66416031419584</v>
      </c>
      <c r="L19" s="39">
        <f t="shared" si="10"/>
        <v>-9657.3489450113611</v>
      </c>
      <c r="M19" s="35">
        <f t="shared" si="11"/>
        <v>-131758.65356657261</v>
      </c>
      <c r="N19" s="35">
        <f t="shared" si="12"/>
        <v>926120.34643342742</v>
      </c>
      <c r="O19" s="35">
        <f t="shared" si="13"/>
        <v>34107.477863714048</v>
      </c>
      <c r="P19" s="36">
        <f t="shared" si="14"/>
        <v>1.0839717542077911</v>
      </c>
      <c r="Q19" s="195">
        <v>855.67990661255317</v>
      </c>
      <c r="R19" s="190">
        <f t="shared" si="15"/>
        <v>7.6055297010936343E-3</v>
      </c>
      <c r="S19" s="190">
        <f t="shared" si="16"/>
        <v>-1.358339076660142E-2</v>
      </c>
      <c r="T19" s="193">
        <v>27153</v>
      </c>
      <c r="U19" s="208">
        <v>1049894</v>
      </c>
      <c r="V19" s="4">
        <v>39496.426153035885</v>
      </c>
      <c r="W19" s="44"/>
      <c r="X19" s="42"/>
      <c r="Y19" s="4"/>
      <c r="Z19" s="45"/>
      <c r="AA19" s="45"/>
      <c r="AB19" s="44"/>
    </row>
    <row r="20" spans="2:28">
      <c r="B20" s="3">
        <v>1127</v>
      </c>
      <c r="C20" t="s">
        <v>42</v>
      </c>
      <c r="D20" s="199">
        <v>389630</v>
      </c>
      <c r="E20" s="37">
        <f t="shared" si="3"/>
        <v>34723.286694590497</v>
      </c>
      <c r="F20" s="169">
        <f t="shared" si="4"/>
        <v>1.1035428107757685</v>
      </c>
      <c r="G20" s="38">
        <f t="shared" si="5"/>
        <v>-1954.8022978120562</v>
      </c>
      <c r="H20" s="38">
        <f t="shared" si="6"/>
        <v>-21934.836583749082</v>
      </c>
      <c r="I20" s="38">
        <f t="shared" si="7"/>
        <v>0</v>
      </c>
      <c r="J20" s="39">
        <f t="shared" si="8"/>
        <v>0</v>
      </c>
      <c r="K20" s="38">
        <f t="shared" si="9"/>
        <v>-355.66416031419584</v>
      </c>
      <c r="L20" s="39">
        <f t="shared" si="10"/>
        <v>-3990.9075428855917</v>
      </c>
      <c r="M20" s="35">
        <f t="shared" si="11"/>
        <v>-25925.744126634672</v>
      </c>
      <c r="N20" s="35">
        <f t="shared" si="12"/>
        <v>363704.25587336533</v>
      </c>
      <c r="O20" s="35">
        <f t="shared" si="13"/>
        <v>32412.820236464249</v>
      </c>
      <c r="P20" s="36">
        <f t="shared" si="14"/>
        <v>1.0301137407735621</v>
      </c>
      <c r="Q20" s="195">
        <v>533.04091010567208</v>
      </c>
      <c r="R20" s="190">
        <f t="shared" si="15"/>
        <v>3.309302159093621E-2</v>
      </c>
      <c r="S20" s="190">
        <f t="shared" si="16"/>
        <v>1.7625627630747522E-2</v>
      </c>
      <c r="T20" s="193">
        <v>11221</v>
      </c>
      <c r="U20" s="208">
        <v>377149</v>
      </c>
      <c r="V20" s="4">
        <v>34121.867366325881</v>
      </c>
      <c r="W20" s="44"/>
      <c r="X20" s="42"/>
      <c r="Y20" s="4"/>
      <c r="Z20" s="45"/>
      <c r="AA20" s="45"/>
      <c r="AB20" s="44"/>
    </row>
    <row r="21" spans="2:28">
      <c r="B21" s="136">
        <v>1130</v>
      </c>
      <c r="C21" s="34" t="s">
        <v>43</v>
      </c>
      <c r="D21" s="199">
        <v>352943</v>
      </c>
      <c r="E21" s="37">
        <f t="shared" si="3"/>
        <v>27216.455891425045</v>
      </c>
      <c r="F21" s="169">
        <f t="shared" si="4"/>
        <v>0.86496778078490377</v>
      </c>
      <c r="G21" s="38">
        <f t="shared" si="5"/>
        <v>2549.2961840872149</v>
      </c>
      <c r="H21" s="38">
        <f t="shared" si="6"/>
        <v>33059.272915243004</v>
      </c>
      <c r="I21" s="38">
        <f t="shared" si="7"/>
        <v>385.80454044591096</v>
      </c>
      <c r="J21" s="39">
        <f t="shared" si="8"/>
        <v>5003.1132805025736</v>
      </c>
      <c r="K21" s="38">
        <f t="shared" si="9"/>
        <v>30.140380131715119</v>
      </c>
      <c r="L21" s="39">
        <f t="shared" si="10"/>
        <v>390.86044954808165</v>
      </c>
      <c r="M21" s="35">
        <f t="shared" si="11"/>
        <v>33450.133364791087</v>
      </c>
      <c r="N21" s="35">
        <f t="shared" si="12"/>
        <v>386393.13336479111</v>
      </c>
      <c r="O21" s="35">
        <f t="shared" si="13"/>
        <v>29795.892455643982</v>
      </c>
      <c r="P21" s="36">
        <f t="shared" si="14"/>
        <v>0.94694500550249994</v>
      </c>
      <c r="Q21" s="195">
        <v>2427.4470250877202</v>
      </c>
      <c r="R21" s="190">
        <f t="shared" si="15"/>
        <v>-3.6410078538983072E-2</v>
      </c>
      <c r="S21" s="191">
        <f t="shared" si="16"/>
        <v>-4.2726021114876521E-2</v>
      </c>
      <c r="T21" s="193">
        <v>12968</v>
      </c>
      <c r="U21" s="208">
        <v>366279.25649622799</v>
      </c>
      <c r="V21" s="4">
        <v>28431.208297463942</v>
      </c>
      <c r="W21" s="45"/>
      <c r="X21" s="4"/>
      <c r="Y21" s="4"/>
      <c r="Z21" s="45"/>
      <c r="AA21" s="45"/>
      <c r="AB21" s="44"/>
    </row>
    <row r="22" spans="2:28">
      <c r="B22" s="136">
        <v>1133</v>
      </c>
      <c r="C22" s="34" t="s">
        <v>44</v>
      </c>
      <c r="D22" s="199">
        <v>94093</v>
      </c>
      <c r="E22" s="37">
        <f t="shared" si="3"/>
        <v>36555.167055167054</v>
      </c>
      <c r="F22" s="169">
        <f t="shared" si="4"/>
        <v>1.1617619079452344</v>
      </c>
      <c r="G22" s="38">
        <f t="shared" si="5"/>
        <v>-3053.9305141579903</v>
      </c>
      <c r="H22" s="38">
        <f t="shared" si="6"/>
        <v>-7860.8171434426667</v>
      </c>
      <c r="I22" s="38">
        <f t="shared" si="7"/>
        <v>0</v>
      </c>
      <c r="J22" s="39">
        <f t="shared" si="8"/>
        <v>0</v>
      </c>
      <c r="K22" s="38">
        <f t="shared" si="9"/>
        <v>-355.66416031419584</v>
      </c>
      <c r="L22" s="39">
        <f t="shared" si="10"/>
        <v>-915.47954864874009</v>
      </c>
      <c r="M22" s="35">
        <f t="shared" si="11"/>
        <v>-8776.2966920914077</v>
      </c>
      <c r="N22" s="35">
        <f t="shared" si="12"/>
        <v>85316.703307908596</v>
      </c>
      <c r="O22" s="35">
        <f t="shared" si="13"/>
        <v>33145.572380694874</v>
      </c>
      <c r="P22" s="36">
        <f t="shared" si="14"/>
        <v>1.0534013796413484</v>
      </c>
      <c r="Q22" s="195">
        <v>304.20697822048714</v>
      </c>
      <c r="R22" s="190">
        <f t="shared" si="15"/>
        <v>1.1408461154075606E-2</v>
      </c>
      <c r="S22" s="191">
        <f t="shared" si="16"/>
        <v>2.5161101457258327E-2</v>
      </c>
      <c r="T22" s="193">
        <v>2574</v>
      </c>
      <c r="U22" s="208">
        <v>93031.652011922502</v>
      </c>
      <c r="V22" s="4">
        <v>35657.97317436662</v>
      </c>
      <c r="W22" s="45"/>
      <c r="X22" s="4"/>
      <c r="Y22" s="4"/>
      <c r="Z22" s="45"/>
      <c r="AA22" s="45"/>
      <c r="AB22" s="44"/>
    </row>
    <row r="23" spans="2:28">
      <c r="B23" s="3">
        <v>1134</v>
      </c>
      <c r="C23" t="s">
        <v>45</v>
      </c>
      <c r="D23" s="199">
        <v>148300</v>
      </c>
      <c r="E23" s="37">
        <f t="shared" si="3"/>
        <v>38985.278654048372</v>
      </c>
      <c r="F23" s="169">
        <f t="shared" si="4"/>
        <v>1.2389934271823251</v>
      </c>
      <c r="G23" s="38">
        <f t="shared" si="5"/>
        <v>-4511.997473486781</v>
      </c>
      <c r="H23" s="38">
        <f t="shared" si="6"/>
        <v>-17163.638389143718</v>
      </c>
      <c r="I23" s="38">
        <f t="shared" si="7"/>
        <v>0</v>
      </c>
      <c r="J23" s="39">
        <f t="shared" si="8"/>
        <v>0</v>
      </c>
      <c r="K23" s="38">
        <f t="shared" si="9"/>
        <v>-355.66416031419584</v>
      </c>
      <c r="L23" s="39">
        <f t="shared" si="10"/>
        <v>-1352.946465835201</v>
      </c>
      <c r="M23" s="35">
        <f t="shared" si="11"/>
        <v>-18516.584854978919</v>
      </c>
      <c r="N23" s="35">
        <f t="shared" si="12"/>
        <v>129783.41514502108</v>
      </c>
      <c r="O23" s="35">
        <f t="shared" si="13"/>
        <v>34117.617020247395</v>
      </c>
      <c r="P23" s="36">
        <f t="shared" si="14"/>
        <v>1.0842939873361845</v>
      </c>
      <c r="Q23" s="195">
        <v>455.34317993421064</v>
      </c>
      <c r="R23" s="190">
        <f t="shared" si="15"/>
        <v>-5.4878243080472372E-2</v>
      </c>
      <c r="S23" s="190">
        <f t="shared" si="16"/>
        <v>-5.736279028583384E-2</v>
      </c>
      <c r="T23" s="193">
        <v>3804</v>
      </c>
      <c r="U23" s="208">
        <v>156911</v>
      </c>
      <c r="V23" s="4">
        <v>41357.67000527148</v>
      </c>
      <c r="W23" s="44"/>
      <c r="X23" s="42"/>
      <c r="Z23" s="45"/>
      <c r="AA23" s="45"/>
      <c r="AB23" s="44"/>
    </row>
    <row r="24" spans="2:28">
      <c r="B24" s="3">
        <v>1135</v>
      </c>
      <c r="C24" t="s">
        <v>46</v>
      </c>
      <c r="D24" s="199">
        <v>146125</v>
      </c>
      <c r="E24" s="37">
        <f t="shared" si="3"/>
        <v>31800.870511425463</v>
      </c>
      <c r="F24" s="169">
        <f t="shared" si="4"/>
        <v>1.010665330674527</v>
      </c>
      <c r="G24" s="38">
        <f t="shared" si="5"/>
        <v>-201.35258791303568</v>
      </c>
      <c r="H24" s="38">
        <f t="shared" si="6"/>
        <v>-925.21514146039885</v>
      </c>
      <c r="I24" s="38">
        <f t="shared" si="7"/>
        <v>0</v>
      </c>
      <c r="J24" s="39">
        <f t="shared" si="8"/>
        <v>0</v>
      </c>
      <c r="K24" s="38">
        <f t="shared" si="9"/>
        <v>-355.66416031419584</v>
      </c>
      <c r="L24" s="39">
        <f t="shared" si="10"/>
        <v>-1634.2768166437297</v>
      </c>
      <c r="M24" s="35">
        <f t="shared" si="11"/>
        <v>-2559.4919581041286</v>
      </c>
      <c r="N24" s="35">
        <f t="shared" si="12"/>
        <v>143565.50804189587</v>
      </c>
      <c r="O24" s="35">
        <f t="shared" si="13"/>
        <v>31243.853763198233</v>
      </c>
      <c r="P24" s="36">
        <f t="shared" si="14"/>
        <v>0.99296274873306534</v>
      </c>
      <c r="Q24" s="195">
        <v>505.53483485745528</v>
      </c>
      <c r="R24" s="190">
        <f t="shared" si="15"/>
        <v>-4.1633600703075299E-2</v>
      </c>
      <c r="S24" s="190">
        <f t="shared" si="16"/>
        <v>-4.1216466252891673E-2</v>
      </c>
      <c r="T24" s="193">
        <v>4595</v>
      </c>
      <c r="U24" s="208">
        <v>152473</v>
      </c>
      <c r="V24" s="4">
        <v>33167.935610180553</v>
      </c>
      <c r="W24" s="44"/>
      <c r="X24" s="42"/>
      <c r="Z24" s="45"/>
      <c r="AA24" s="45"/>
      <c r="AB24" s="44"/>
    </row>
    <row r="25" spans="2:28">
      <c r="B25" s="3">
        <v>1144</v>
      </c>
      <c r="C25" t="s">
        <v>47</v>
      </c>
      <c r="D25" s="199">
        <v>13557</v>
      </c>
      <c r="E25" s="37">
        <f t="shared" si="3"/>
        <v>26222.437137330755</v>
      </c>
      <c r="F25" s="169">
        <f t="shared" si="4"/>
        <v>0.83337681246715145</v>
      </c>
      <c r="G25" s="38">
        <f t="shared" si="5"/>
        <v>3145.7074365437888</v>
      </c>
      <c r="H25" s="38">
        <f t="shared" si="6"/>
        <v>1626.330744693139</v>
      </c>
      <c r="I25" s="38">
        <f t="shared" si="7"/>
        <v>733.7111043789123</v>
      </c>
      <c r="J25" s="39">
        <f t="shared" si="8"/>
        <v>379.32864096389761</v>
      </c>
      <c r="K25" s="38">
        <f t="shared" si="9"/>
        <v>378.04694406471646</v>
      </c>
      <c r="L25" s="39">
        <f t="shared" si="10"/>
        <v>195.4502700814584</v>
      </c>
      <c r="M25" s="35">
        <f t="shared" si="11"/>
        <v>1821.7810147745975</v>
      </c>
      <c r="N25" s="35">
        <f t="shared" si="12"/>
        <v>15378.781014774597</v>
      </c>
      <c r="O25" s="35">
        <f t="shared" si="13"/>
        <v>29746.19151793926</v>
      </c>
      <c r="P25" s="36">
        <f t="shared" si="14"/>
        <v>0.94536545708661202</v>
      </c>
      <c r="Q25" s="195">
        <v>80.578814155639293</v>
      </c>
      <c r="R25" s="190">
        <f t="shared" si="15"/>
        <v>-3.4814181973515594E-2</v>
      </c>
      <c r="S25" s="190">
        <f t="shared" si="16"/>
        <v>-3.6681079107029134E-2</v>
      </c>
      <c r="T25" s="193">
        <v>517</v>
      </c>
      <c r="U25" s="208">
        <v>14046</v>
      </c>
      <c r="V25" s="4">
        <v>27220.930232558141</v>
      </c>
      <c r="W25" s="44"/>
      <c r="X25" s="42"/>
      <c r="Z25" s="45"/>
      <c r="AA25" s="45"/>
      <c r="AB25" s="44"/>
    </row>
    <row r="26" spans="2:28">
      <c r="B26" s="3">
        <v>1145</v>
      </c>
      <c r="C26" t="s">
        <v>48</v>
      </c>
      <c r="D26" s="199">
        <v>23677</v>
      </c>
      <c r="E26" s="37">
        <f t="shared" si="3"/>
        <v>27789.906103286383</v>
      </c>
      <c r="F26" s="169">
        <f t="shared" si="4"/>
        <v>0.88319263559785588</v>
      </c>
      <c r="G26" s="38">
        <f t="shared" si="5"/>
        <v>2205.2260569704122</v>
      </c>
      <c r="H26" s="38">
        <f t="shared" si="6"/>
        <v>1878.8526005387912</v>
      </c>
      <c r="I26" s="38">
        <f t="shared" si="7"/>
        <v>185.09696629444261</v>
      </c>
      <c r="J26" s="39">
        <f t="shared" si="8"/>
        <v>157.70261528286508</v>
      </c>
      <c r="K26" s="38">
        <f t="shared" si="9"/>
        <v>-170.56719401975323</v>
      </c>
      <c r="L26" s="39">
        <f t="shared" si="10"/>
        <v>-145.32324930482974</v>
      </c>
      <c r="M26" s="35">
        <f t="shared" si="11"/>
        <v>1733.5293512339615</v>
      </c>
      <c r="N26" s="35">
        <f t="shared" si="12"/>
        <v>25410.529351233963</v>
      </c>
      <c r="O26" s="35">
        <f t="shared" si="13"/>
        <v>29824.564966237045</v>
      </c>
      <c r="P26" s="36">
        <f t="shared" si="14"/>
        <v>0.9478562482431474</v>
      </c>
      <c r="Q26" s="195">
        <v>96.963345571772152</v>
      </c>
      <c r="R26" s="190">
        <f t="shared" si="15"/>
        <v>1.9856995175740869E-2</v>
      </c>
      <c r="S26" s="190">
        <f t="shared" si="16"/>
        <v>5.4928121450966046E-3</v>
      </c>
      <c r="T26" s="193">
        <v>852</v>
      </c>
      <c r="U26" s="208">
        <v>23216</v>
      </c>
      <c r="V26" s="4">
        <v>27638.095238095237</v>
      </c>
      <c r="W26" s="44"/>
      <c r="Z26" s="45"/>
      <c r="AA26" s="45"/>
      <c r="AB26" s="44"/>
    </row>
    <row r="27" spans="2:28">
      <c r="B27" s="3">
        <v>1146</v>
      </c>
      <c r="C27" t="s">
        <v>49</v>
      </c>
      <c r="D27" s="199">
        <v>296200</v>
      </c>
      <c r="E27" s="37">
        <f t="shared" si="3"/>
        <v>26769.091730682328</v>
      </c>
      <c r="F27" s="169">
        <f t="shared" si="4"/>
        <v>0.85075007415682502</v>
      </c>
      <c r="G27" s="38">
        <f t="shared" si="5"/>
        <v>2817.7146805328448</v>
      </c>
      <c r="H27" s="38">
        <f t="shared" si="6"/>
        <v>31178.012940095927</v>
      </c>
      <c r="I27" s="38">
        <f t="shared" si="7"/>
        <v>542.38199670586164</v>
      </c>
      <c r="J27" s="39">
        <f t="shared" si="8"/>
        <v>6001.4567935503592</v>
      </c>
      <c r="K27" s="38">
        <f t="shared" si="9"/>
        <v>186.7178363916658</v>
      </c>
      <c r="L27" s="39">
        <f t="shared" si="10"/>
        <v>2066.0328596737822</v>
      </c>
      <c r="M27" s="35">
        <f t="shared" si="11"/>
        <v>33244.045799769709</v>
      </c>
      <c r="N27" s="35">
        <f t="shared" si="12"/>
        <v>329444.04579976969</v>
      </c>
      <c r="O27" s="35">
        <f t="shared" si="13"/>
        <v>29773.524247606842</v>
      </c>
      <c r="P27" s="36">
        <f t="shared" si="14"/>
        <v>0.94623412017109587</v>
      </c>
      <c r="Q27" s="195">
        <v>1991.0771346850524</v>
      </c>
      <c r="R27" s="190">
        <f t="shared" si="15"/>
        <v>-2.3576571112107387E-2</v>
      </c>
      <c r="S27" s="190">
        <f t="shared" si="16"/>
        <v>-2.6841611046029955E-2</v>
      </c>
      <c r="T27" s="193">
        <v>11065</v>
      </c>
      <c r="U27" s="208">
        <v>303352</v>
      </c>
      <c r="V27" s="4">
        <v>27507.435618425825</v>
      </c>
      <c r="W27" s="44"/>
      <c r="Z27" s="45"/>
      <c r="AA27" s="45"/>
      <c r="AB27" s="44"/>
    </row>
    <row r="28" spans="2:28">
      <c r="B28" s="3">
        <v>1149</v>
      </c>
      <c r="C28" t="s">
        <v>50</v>
      </c>
      <c r="D28" s="199">
        <v>1125826</v>
      </c>
      <c r="E28" s="37">
        <f t="shared" si="3"/>
        <v>26687.194803963401</v>
      </c>
      <c r="F28" s="169">
        <f t="shared" si="4"/>
        <v>0.84814730312595421</v>
      </c>
      <c r="G28" s="38">
        <f t="shared" si="5"/>
        <v>2866.8528365642014</v>
      </c>
      <c r="H28" s="38">
        <f t="shared" si="6"/>
        <v>120941.0537632974</v>
      </c>
      <c r="I28" s="38">
        <f t="shared" si="7"/>
        <v>571.04592105748634</v>
      </c>
      <c r="J28" s="39">
        <f t="shared" si="8"/>
        <v>24090.143225731121</v>
      </c>
      <c r="K28" s="38">
        <f t="shared" si="9"/>
        <v>215.3817607432905</v>
      </c>
      <c r="L28" s="39">
        <f t="shared" si="10"/>
        <v>9086.0949587164523</v>
      </c>
      <c r="M28" s="35">
        <f t="shared" si="11"/>
        <v>130027.14872201385</v>
      </c>
      <c r="N28" s="35">
        <f t="shared" si="12"/>
        <v>1255853.1487220139</v>
      </c>
      <c r="O28" s="35">
        <f t="shared" si="13"/>
        <v>29769.429401270896</v>
      </c>
      <c r="P28" s="36">
        <f t="shared" si="14"/>
        <v>0.94610398161955234</v>
      </c>
      <c r="Q28" s="195">
        <v>7403.8907233457285</v>
      </c>
      <c r="R28" s="190">
        <f t="shared" si="15"/>
        <v>-2.092721912530764E-2</v>
      </c>
      <c r="S28" s="190">
        <f t="shared" si="16"/>
        <v>-2.1507431032619671E-2</v>
      </c>
      <c r="T28" s="193">
        <v>42186</v>
      </c>
      <c r="U28" s="208">
        <v>1149890</v>
      </c>
      <c r="V28" s="4">
        <v>27273.783828656815</v>
      </c>
      <c r="W28" s="44"/>
      <c r="Z28" s="45"/>
      <c r="AA28" s="45"/>
      <c r="AB28" s="44"/>
    </row>
    <row r="29" spans="2:28">
      <c r="B29" s="3">
        <v>1151</v>
      </c>
      <c r="C29" t="s">
        <v>51</v>
      </c>
      <c r="D29" s="199">
        <v>6085</v>
      </c>
      <c r="E29" s="37">
        <f t="shared" si="3"/>
        <v>30732.323232323233</v>
      </c>
      <c r="F29" s="169">
        <f t="shared" si="4"/>
        <v>0.97670576693279809</v>
      </c>
      <c r="G29" s="38">
        <f t="shared" si="5"/>
        <v>439.77577954830195</v>
      </c>
      <c r="H29" s="38">
        <f t="shared" si="6"/>
        <v>87.075604350563793</v>
      </c>
      <c r="I29" s="38">
        <f t="shared" si="7"/>
        <v>0</v>
      </c>
      <c r="J29" s="39">
        <f t="shared" si="8"/>
        <v>0</v>
      </c>
      <c r="K29" s="38">
        <f t="shared" si="9"/>
        <v>-355.66416031419584</v>
      </c>
      <c r="L29" s="39">
        <f t="shared" si="10"/>
        <v>-70.421503742210774</v>
      </c>
      <c r="M29" s="35">
        <f t="shared" si="11"/>
        <v>16.654100608353019</v>
      </c>
      <c r="N29" s="35">
        <f t="shared" si="12"/>
        <v>6101.6541006083535</v>
      </c>
      <c r="O29" s="35">
        <f t="shared" si="13"/>
        <v>30816.43485155734</v>
      </c>
      <c r="P29" s="36">
        <f t="shared" si="14"/>
        <v>0.97937892323637377</v>
      </c>
      <c r="Q29" s="195">
        <v>28.938998324651976</v>
      </c>
      <c r="R29" s="190">
        <f t="shared" si="15"/>
        <v>6.5860921352250829E-2</v>
      </c>
      <c r="S29" s="190">
        <f t="shared" si="16"/>
        <v>5.5094649419399892E-2</v>
      </c>
      <c r="T29" s="193">
        <v>198</v>
      </c>
      <c r="U29" s="208">
        <v>5709</v>
      </c>
      <c r="V29" s="4">
        <v>29127.551020408162</v>
      </c>
      <c r="W29" s="44"/>
      <c r="Z29" s="45"/>
      <c r="AA29" s="45"/>
      <c r="AB29" s="44"/>
    </row>
    <row r="30" spans="2:28">
      <c r="B30" s="3">
        <v>1160</v>
      </c>
      <c r="C30" t="s">
        <v>52</v>
      </c>
      <c r="D30" s="199">
        <v>308048</v>
      </c>
      <c r="E30" s="37">
        <f t="shared" si="3"/>
        <v>35350.929538673401</v>
      </c>
      <c r="F30" s="169">
        <f t="shared" si="4"/>
        <v>1.123489964811462</v>
      </c>
      <c r="G30" s="38">
        <f t="shared" si="5"/>
        <v>-2331.3880042617989</v>
      </c>
      <c r="H30" s="38">
        <f t="shared" si="6"/>
        <v>-20315.715069137317</v>
      </c>
      <c r="I30" s="38">
        <f t="shared" si="7"/>
        <v>0</v>
      </c>
      <c r="J30" s="39">
        <f t="shared" si="8"/>
        <v>0</v>
      </c>
      <c r="K30" s="38">
        <f t="shared" si="9"/>
        <v>-355.66416031419584</v>
      </c>
      <c r="L30" s="39">
        <f t="shared" si="10"/>
        <v>-3099.257492977903</v>
      </c>
      <c r="M30" s="35">
        <f t="shared" si="11"/>
        <v>-23414.972562115221</v>
      </c>
      <c r="N30" s="35">
        <f t="shared" si="12"/>
        <v>284633.02743788477</v>
      </c>
      <c r="O30" s="35">
        <f t="shared" si="13"/>
        <v>32663.877374097403</v>
      </c>
      <c r="P30" s="36">
        <f t="shared" si="14"/>
        <v>1.0380926023878392</v>
      </c>
      <c r="Q30" s="195">
        <v>161.84460303544984</v>
      </c>
      <c r="R30" s="190">
        <f t="shared" si="15"/>
        <v>2.9236529383037603E-3</v>
      </c>
      <c r="S30" s="190">
        <f t="shared" si="16"/>
        <v>6.2613607573549137E-3</v>
      </c>
      <c r="T30" s="193">
        <v>8714</v>
      </c>
      <c r="U30" s="208">
        <v>307150</v>
      </c>
      <c r="V30" s="4">
        <v>35130.961912387051</v>
      </c>
      <c r="W30" s="44"/>
      <c r="Z30" s="45"/>
      <c r="AA30" s="45"/>
      <c r="AB30" s="44"/>
    </row>
    <row r="31" spans="2:28" ht="27.95" customHeight="1">
      <c r="B31" s="3">
        <v>1505</v>
      </c>
      <c r="C31" t="s">
        <v>53</v>
      </c>
      <c r="D31" s="199">
        <v>646563</v>
      </c>
      <c r="E31" s="37">
        <f t="shared" si="3"/>
        <v>26740.684064684232</v>
      </c>
      <c r="F31" s="169">
        <f t="shared" si="4"/>
        <v>0.84984724845778181</v>
      </c>
      <c r="G31" s="38">
        <f t="shared" ref="G31:G94" si="17">($E$363-E31)*0.6</f>
        <v>2834.7592801317028</v>
      </c>
      <c r="H31" s="38">
        <f t="shared" ref="H31:H94" si="18">G31*T31/1000</f>
        <v>68541.644634304452</v>
      </c>
      <c r="I31" s="38">
        <f t="shared" ref="I31:I94" si="19">IF(E31&lt;E$363*0.9,(E$363*0.9-E31)*0.35,0)</f>
        <v>552.32467980519539</v>
      </c>
      <c r="J31" s="39">
        <f t="shared" ref="J31:J94" si="20">I31*T31/1000</f>
        <v>13354.658433009819</v>
      </c>
      <c r="K31" s="38">
        <f t="shared" ref="K31:K94" si="21">I31+J$365</f>
        <v>196.66051949099955</v>
      </c>
      <c r="L31" s="39">
        <f t="shared" ref="L31:L94" si="22">K31*T31/1000</f>
        <v>4755.0547007728774</v>
      </c>
      <c r="M31" s="35">
        <f t="shared" ref="M31:M94" si="23">H31+L31</f>
        <v>73296.699335077326</v>
      </c>
      <c r="N31" s="35">
        <f t="shared" ref="N31:N94" si="24">D31+M31</f>
        <v>719859.69933507731</v>
      </c>
      <c r="O31" s="35">
        <f t="shared" ref="O31:O94" si="25">N31/T31*1000</f>
        <v>29772.10386430693</v>
      </c>
      <c r="P31" s="36">
        <f t="shared" si="14"/>
        <v>0.94618897888614351</v>
      </c>
      <c r="Q31" s="195">
        <v>1916.0030898823752</v>
      </c>
      <c r="R31" s="190">
        <f t="shared" si="15"/>
        <v>-2.5257908360557621E-2</v>
      </c>
      <c r="S31" s="190">
        <f t="shared" si="16"/>
        <v>-2.1428118100176734E-2</v>
      </c>
      <c r="T31" s="193">
        <v>24179</v>
      </c>
      <c r="U31" s="208">
        <v>663317</v>
      </c>
      <c r="V31" s="4">
        <v>27326.233830435856</v>
      </c>
      <c r="W31" s="44"/>
      <c r="Z31" s="4"/>
      <c r="AA31" s="4"/>
    </row>
    <row r="32" spans="2:28">
      <c r="B32" s="3">
        <v>1506</v>
      </c>
      <c r="C32" t="s">
        <v>54</v>
      </c>
      <c r="D32" s="199">
        <v>940943</v>
      </c>
      <c r="E32" s="37">
        <f t="shared" si="3"/>
        <v>29434.823411643258</v>
      </c>
      <c r="F32" s="169">
        <f t="shared" si="4"/>
        <v>0.93546984904034514</v>
      </c>
      <c r="G32" s="38">
        <f t="shared" si="17"/>
        <v>1218.2756719562872</v>
      </c>
      <c r="H32" s="38">
        <f t="shared" si="18"/>
        <v>38944.618405426627</v>
      </c>
      <c r="I32" s="38">
        <f t="shared" si="19"/>
        <v>0</v>
      </c>
      <c r="J32" s="39">
        <f t="shared" si="20"/>
        <v>0</v>
      </c>
      <c r="K32" s="38">
        <f t="shared" si="21"/>
        <v>-355.66416031419584</v>
      </c>
      <c r="L32" s="39">
        <f t="shared" si="22"/>
        <v>-11369.516212763898</v>
      </c>
      <c r="M32" s="35">
        <f t="shared" si="23"/>
        <v>27575.102192662729</v>
      </c>
      <c r="N32" s="35">
        <f t="shared" si="24"/>
        <v>968518.10219266277</v>
      </c>
      <c r="O32" s="35">
        <f t="shared" si="25"/>
        <v>30297.434923285353</v>
      </c>
      <c r="P32" s="36">
        <f t="shared" si="14"/>
        <v>0.96288455607939272</v>
      </c>
      <c r="Q32" s="195">
        <v>2002.0048456774966</v>
      </c>
      <c r="R32" s="190">
        <f t="shared" si="15"/>
        <v>-5.7860207793799575E-3</v>
      </c>
      <c r="S32" s="190">
        <f t="shared" si="16"/>
        <v>-5.5061094391544892E-3</v>
      </c>
      <c r="T32" s="193">
        <v>31967</v>
      </c>
      <c r="U32" s="208">
        <v>946419</v>
      </c>
      <c r="V32" s="4">
        <v>29597.792094070552</v>
      </c>
      <c r="W32" s="44"/>
      <c r="Z32" s="4"/>
      <c r="AA32" s="4"/>
    </row>
    <row r="33" spans="2:27">
      <c r="B33" s="136">
        <v>1507</v>
      </c>
      <c r="C33" s="34" t="s">
        <v>55</v>
      </c>
      <c r="D33" s="199">
        <v>2040372</v>
      </c>
      <c r="E33" s="37">
        <f t="shared" si="3"/>
        <v>30794.349361586526</v>
      </c>
      <c r="F33" s="169">
        <f t="shared" si="4"/>
        <v>0.97867702298441539</v>
      </c>
      <c r="G33" s="38">
        <f t="shared" si="17"/>
        <v>402.56010199032607</v>
      </c>
      <c r="H33" s="38">
        <f t="shared" si="18"/>
        <v>26672.827237675025</v>
      </c>
      <c r="I33" s="38">
        <f t="shared" si="19"/>
        <v>0</v>
      </c>
      <c r="J33" s="39">
        <f t="shared" si="20"/>
        <v>0</v>
      </c>
      <c r="K33" s="38">
        <f t="shared" si="21"/>
        <v>-355.66416031419584</v>
      </c>
      <c r="L33" s="39">
        <f t="shared" si="22"/>
        <v>-23565.595934097986</v>
      </c>
      <c r="M33" s="35">
        <f t="shared" si="23"/>
        <v>3107.2313035770385</v>
      </c>
      <c r="N33" s="35">
        <f t="shared" si="24"/>
        <v>2043479.2313035771</v>
      </c>
      <c r="O33" s="35">
        <f t="shared" si="25"/>
        <v>30841.245303262658</v>
      </c>
      <c r="P33" s="36">
        <f t="shared" si="14"/>
        <v>0.98016742565702075</v>
      </c>
      <c r="Q33" s="195">
        <v>1175.9320757312344</v>
      </c>
      <c r="R33" s="190">
        <f t="shared" si="15"/>
        <v>-9.4918818658402595E-3</v>
      </c>
      <c r="S33" s="190">
        <f t="shared" si="16"/>
        <v>-1.9014560957443753E-2</v>
      </c>
      <c r="T33" s="193">
        <v>66258</v>
      </c>
      <c r="U33" s="208">
        <v>2059924.5605815833</v>
      </c>
      <c r="V33" s="4">
        <v>31391.240008253204</v>
      </c>
      <c r="W33" s="45"/>
      <c r="X33" s="139"/>
      <c r="Y33" s="4"/>
      <c r="Z33" s="4"/>
      <c r="AA33" s="4"/>
    </row>
    <row r="34" spans="2:27">
      <c r="B34" s="3">
        <v>1511</v>
      </c>
      <c r="C34" t="s">
        <v>56</v>
      </c>
      <c r="D34" s="199">
        <v>83290</v>
      </c>
      <c r="E34" s="37">
        <f t="shared" si="3"/>
        <v>26721.206288097532</v>
      </c>
      <c r="F34" s="169">
        <f t="shared" si="4"/>
        <v>0.84922822409781251</v>
      </c>
      <c r="G34" s="38">
        <f t="shared" si="17"/>
        <v>2846.4459460837229</v>
      </c>
      <c r="H34" s="38">
        <f t="shared" si="18"/>
        <v>8872.3720139429643</v>
      </c>
      <c r="I34" s="38">
        <f t="shared" si="19"/>
        <v>559.14190161054046</v>
      </c>
      <c r="J34" s="39">
        <f t="shared" si="20"/>
        <v>1742.8453073200546</v>
      </c>
      <c r="K34" s="38">
        <f t="shared" si="21"/>
        <v>203.47774129634462</v>
      </c>
      <c r="L34" s="39">
        <f t="shared" si="22"/>
        <v>634.2401196207062</v>
      </c>
      <c r="M34" s="35">
        <f t="shared" si="23"/>
        <v>9506.6121335636708</v>
      </c>
      <c r="N34" s="35">
        <f t="shared" si="24"/>
        <v>92796.612133563671</v>
      </c>
      <c r="O34" s="35">
        <f t="shared" si="25"/>
        <v>29771.129975477597</v>
      </c>
      <c r="P34" s="36">
        <f t="shared" si="14"/>
        <v>0.94615802766814505</v>
      </c>
      <c r="Q34" s="195">
        <v>441.75428186290992</v>
      </c>
      <c r="R34" s="190">
        <f t="shared" si="15"/>
        <v>-6.3873309880525558E-2</v>
      </c>
      <c r="S34" s="190">
        <f t="shared" si="16"/>
        <v>-5.0058158213699799E-2</v>
      </c>
      <c r="T34" s="193">
        <v>3117</v>
      </c>
      <c r="U34" s="208">
        <v>88973</v>
      </c>
      <c r="V34" s="4">
        <v>28129.307619348721</v>
      </c>
      <c r="W34" s="44"/>
      <c r="Z34" s="4"/>
      <c r="AA34" s="4"/>
    </row>
    <row r="35" spans="2:27">
      <c r="B35" s="3">
        <v>1514</v>
      </c>
      <c r="C35" t="s">
        <v>57</v>
      </c>
      <c r="D35" s="199">
        <v>73238</v>
      </c>
      <c r="E35" s="37">
        <f t="shared" si="3"/>
        <v>29759.447379114183</v>
      </c>
      <c r="F35" s="169">
        <f t="shared" si="4"/>
        <v>0.94578674238799754</v>
      </c>
      <c r="G35" s="38">
        <f t="shared" si="17"/>
        <v>1023.5012914737322</v>
      </c>
      <c r="H35" s="38">
        <f t="shared" si="18"/>
        <v>2518.8366783168549</v>
      </c>
      <c r="I35" s="38">
        <f t="shared" si="19"/>
        <v>0</v>
      </c>
      <c r="J35" s="39">
        <f t="shared" si="20"/>
        <v>0</v>
      </c>
      <c r="K35" s="38">
        <f t="shared" si="21"/>
        <v>-355.66416031419584</v>
      </c>
      <c r="L35" s="39">
        <f t="shared" si="22"/>
        <v>-875.28949853323593</v>
      </c>
      <c r="M35" s="35">
        <f t="shared" si="23"/>
        <v>1643.547179783619</v>
      </c>
      <c r="N35" s="35">
        <f t="shared" si="24"/>
        <v>74881.547179783622</v>
      </c>
      <c r="O35" s="35">
        <f t="shared" si="25"/>
        <v>30427.284510273719</v>
      </c>
      <c r="P35" s="36">
        <f t="shared" si="14"/>
        <v>0.96701131341845359</v>
      </c>
      <c r="Q35" s="195">
        <v>-1290.5632581971327</v>
      </c>
      <c r="R35" s="190">
        <f t="shared" si="15"/>
        <v>-2.845469137603969E-2</v>
      </c>
      <c r="S35" s="190">
        <f t="shared" si="16"/>
        <v>-1.5821838927455065E-2</v>
      </c>
      <c r="T35" s="193">
        <v>2461</v>
      </c>
      <c r="U35" s="208">
        <v>75383</v>
      </c>
      <c r="V35" s="4">
        <v>30237.866024869636</v>
      </c>
      <c r="W35" s="44"/>
      <c r="Z35" s="4"/>
      <c r="AA35" s="4"/>
    </row>
    <row r="36" spans="2:27">
      <c r="B36" s="3">
        <v>1515</v>
      </c>
      <c r="C36" t="s">
        <v>58</v>
      </c>
      <c r="D36" s="199">
        <v>308399</v>
      </c>
      <c r="E36" s="37">
        <f t="shared" si="3"/>
        <v>34651.573033707864</v>
      </c>
      <c r="F36" s="169">
        <f t="shared" si="4"/>
        <v>1.1012636747136351</v>
      </c>
      <c r="G36" s="38">
        <f t="shared" si="17"/>
        <v>-1911.7741012824763</v>
      </c>
      <c r="H36" s="38">
        <f t="shared" si="18"/>
        <v>-17014.789501414038</v>
      </c>
      <c r="I36" s="38">
        <f t="shared" si="19"/>
        <v>0</v>
      </c>
      <c r="J36" s="39">
        <f t="shared" si="20"/>
        <v>0</v>
      </c>
      <c r="K36" s="38">
        <f t="shared" si="21"/>
        <v>-355.66416031419584</v>
      </c>
      <c r="L36" s="39">
        <f t="shared" si="22"/>
        <v>-3165.4110267963429</v>
      </c>
      <c r="M36" s="35">
        <f t="shared" si="23"/>
        <v>-20180.200528210382</v>
      </c>
      <c r="N36" s="35">
        <f t="shared" si="24"/>
        <v>288218.79947178962</v>
      </c>
      <c r="O36" s="35">
        <f t="shared" si="25"/>
        <v>32384.134772111196</v>
      </c>
      <c r="P36" s="36">
        <f t="shared" si="14"/>
        <v>1.0292020863487088</v>
      </c>
      <c r="Q36" s="195">
        <v>-442.9884591443988</v>
      </c>
      <c r="R36" s="190">
        <f t="shared" si="15"/>
        <v>1.7019634742347595E-2</v>
      </c>
      <c r="S36" s="190">
        <f t="shared" si="16"/>
        <v>2.0104975207296281E-2</v>
      </c>
      <c r="T36" s="193">
        <v>8900</v>
      </c>
      <c r="U36" s="208">
        <v>303238</v>
      </c>
      <c r="V36" s="4">
        <v>33968.634479668421</v>
      </c>
      <c r="W36" s="44"/>
      <c r="Z36" s="4"/>
      <c r="AA36" s="4"/>
    </row>
    <row r="37" spans="2:27">
      <c r="B37" s="3">
        <v>1516</v>
      </c>
      <c r="C37" t="s">
        <v>59</v>
      </c>
      <c r="D37" s="199">
        <v>276618</v>
      </c>
      <c r="E37" s="37">
        <f t="shared" si="3"/>
        <v>32273.713685684284</v>
      </c>
      <c r="F37" s="169">
        <f t="shared" si="4"/>
        <v>1.0256927873253689</v>
      </c>
      <c r="G37" s="38">
        <f t="shared" si="17"/>
        <v>-485.05849246832872</v>
      </c>
      <c r="H37" s="38">
        <f t="shared" si="18"/>
        <v>-4157.436338946045</v>
      </c>
      <c r="I37" s="38">
        <f t="shared" si="19"/>
        <v>0</v>
      </c>
      <c r="J37" s="39">
        <f t="shared" si="20"/>
        <v>0</v>
      </c>
      <c r="K37" s="38">
        <f t="shared" si="21"/>
        <v>-355.66416031419584</v>
      </c>
      <c r="L37" s="39">
        <f t="shared" si="22"/>
        <v>-3048.3975180529724</v>
      </c>
      <c r="M37" s="35">
        <f t="shared" si="23"/>
        <v>-7205.8338569990174</v>
      </c>
      <c r="N37" s="35">
        <f t="shared" si="24"/>
        <v>269412.166143001</v>
      </c>
      <c r="O37" s="35">
        <f t="shared" si="25"/>
        <v>31432.991032901762</v>
      </c>
      <c r="P37" s="36">
        <f t="shared" si="14"/>
        <v>0.99897373139340218</v>
      </c>
      <c r="Q37" s="195">
        <v>137.74421535653437</v>
      </c>
      <c r="R37" s="190">
        <f t="shared" si="15"/>
        <v>3.2241802639548251E-3</v>
      </c>
      <c r="S37" s="190">
        <f t="shared" si="16"/>
        <v>7.6720298556046465E-3</v>
      </c>
      <c r="T37" s="193">
        <v>8571</v>
      </c>
      <c r="U37" s="208">
        <v>275729</v>
      </c>
      <c r="V37" s="4">
        <v>32027.993959809501</v>
      </c>
      <c r="W37" s="44"/>
      <c r="Z37" s="4"/>
      <c r="AA37" s="4"/>
    </row>
    <row r="38" spans="2:27">
      <c r="B38" s="3">
        <v>1517</v>
      </c>
      <c r="C38" t="s">
        <v>60</v>
      </c>
      <c r="D38" s="199">
        <v>129502</v>
      </c>
      <c r="E38" s="37">
        <f t="shared" si="3"/>
        <v>25024.541062801934</v>
      </c>
      <c r="F38" s="169">
        <f t="shared" si="4"/>
        <v>0.79530640707235523</v>
      </c>
      <c r="G38" s="38">
        <f t="shared" si="17"/>
        <v>3864.4450812610812</v>
      </c>
      <c r="H38" s="38">
        <f t="shared" si="18"/>
        <v>19998.503295526094</v>
      </c>
      <c r="I38" s="38">
        <f t="shared" si="19"/>
        <v>1152.9747304639995</v>
      </c>
      <c r="J38" s="39">
        <f t="shared" si="20"/>
        <v>5966.6442301511979</v>
      </c>
      <c r="K38" s="38">
        <f t="shared" si="21"/>
        <v>797.31057014980365</v>
      </c>
      <c r="L38" s="39">
        <f t="shared" si="22"/>
        <v>4126.0822005252339</v>
      </c>
      <c r="M38" s="35">
        <f t="shared" si="23"/>
        <v>24124.585496051328</v>
      </c>
      <c r="N38" s="35">
        <f t="shared" si="24"/>
        <v>153626.58549605132</v>
      </c>
      <c r="O38" s="35">
        <f t="shared" si="25"/>
        <v>29686.296714212815</v>
      </c>
      <c r="P38" s="36">
        <f t="shared" si="14"/>
        <v>0.94346193681687207</v>
      </c>
      <c r="Q38" s="195">
        <v>1046.4819405327435</v>
      </c>
      <c r="R38" s="190">
        <f t="shared" si="15"/>
        <v>-8.0883591966788709E-3</v>
      </c>
      <c r="S38" s="190">
        <f t="shared" si="16"/>
        <v>-1.1921834136981464E-2</v>
      </c>
      <c r="T38" s="193">
        <v>5175</v>
      </c>
      <c r="U38" s="208">
        <v>130558</v>
      </c>
      <c r="V38" s="4">
        <v>25326.479146459747</v>
      </c>
      <c r="W38" s="44"/>
      <c r="Y38" s="44"/>
      <c r="Z38" s="45"/>
      <c r="AA38" s="4"/>
    </row>
    <row r="39" spans="2:27">
      <c r="B39" s="136">
        <v>1520</v>
      </c>
      <c r="C39" s="34" t="s">
        <v>61</v>
      </c>
      <c r="D39" s="199">
        <v>277419</v>
      </c>
      <c r="E39" s="37">
        <f t="shared" si="3"/>
        <v>25627.621247113166</v>
      </c>
      <c r="F39" s="169">
        <f t="shared" si="4"/>
        <v>0.81447293377737662</v>
      </c>
      <c r="G39" s="38">
        <f t="shared" si="17"/>
        <v>3502.5969706743422</v>
      </c>
      <c r="H39" s="38">
        <f t="shared" si="18"/>
        <v>37915.612207549748</v>
      </c>
      <c r="I39" s="38">
        <f t="shared" si="19"/>
        <v>941.89666595506856</v>
      </c>
      <c r="J39" s="39">
        <f t="shared" si="20"/>
        <v>10196.031408963618</v>
      </c>
      <c r="K39" s="38">
        <f t="shared" si="21"/>
        <v>586.23250564087266</v>
      </c>
      <c r="L39" s="39">
        <f t="shared" si="22"/>
        <v>6345.9668735624464</v>
      </c>
      <c r="M39" s="35">
        <f t="shared" si="23"/>
        <v>44261.579081112191</v>
      </c>
      <c r="N39" s="35">
        <f t="shared" si="24"/>
        <v>321680.57908111217</v>
      </c>
      <c r="O39" s="35">
        <f t="shared" si="25"/>
        <v>29716.450723428377</v>
      </c>
      <c r="P39" s="36">
        <f t="shared" si="14"/>
        <v>0.94442026315212324</v>
      </c>
      <c r="Q39" s="195">
        <v>1647.774783819681</v>
      </c>
      <c r="R39" s="190">
        <f t="shared" si="15"/>
        <v>-2.0708927321343759E-2</v>
      </c>
      <c r="S39" s="191">
        <f t="shared" si="16"/>
        <v>-2.7312922545874155E-2</v>
      </c>
      <c r="T39" s="193">
        <v>10825</v>
      </c>
      <c r="U39" s="208">
        <v>283285.53965183755</v>
      </c>
      <c r="V39" s="4">
        <v>26347.241411071202</v>
      </c>
      <c r="W39" s="45"/>
      <c r="X39" s="139"/>
      <c r="Y39" s="45"/>
      <c r="Z39" s="45"/>
      <c r="AA39" s="4"/>
    </row>
    <row r="40" spans="2:27">
      <c r="B40" s="3">
        <v>1525</v>
      </c>
      <c r="C40" t="s">
        <v>62</v>
      </c>
      <c r="D40" s="199">
        <v>129631</v>
      </c>
      <c r="E40" s="37">
        <f t="shared" si="3"/>
        <v>28660.402387795708</v>
      </c>
      <c r="F40" s="169">
        <f t="shared" si="4"/>
        <v>0.91085792906579643</v>
      </c>
      <c r="G40" s="38">
        <f t="shared" si="17"/>
        <v>1682.9282862648172</v>
      </c>
      <c r="H40" s="38">
        <f t="shared" si="18"/>
        <v>7611.8846387757676</v>
      </c>
      <c r="I40" s="38">
        <f t="shared" si="19"/>
        <v>0</v>
      </c>
      <c r="J40" s="39">
        <f t="shared" si="20"/>
        <v>0</v>
      </c>
      <c r="K40" s="38">
        <f t="shared" si="21"/>
        <v>-355.66416031419584</v>
      </c>
      <c r="L40" s="39">
        <f t="shared" si="22"/>
        <v>-1608.6689971011078</v>
      </c>
      <c r="M40" s="35">
        <f t="shared" si="23"/>
        <v>6003.2156416746602</v>
      </c>
      <c r="N40" s="35">
        <f t="shared" si="24"/>
        <v>135634.21564167467</v>
      </c>
      <c r="O40" s="35">
        <f t="shared" si="25"/>
        <v>29987.666513746335</v>
      </c>
      <c r="P40" s="36">
        <f t="shared" si="14"/>
        <v>0.95303978808957324</v>
      </c>
      <c r="Q40" s="195">
        <v>429.50247183032116</v>
      </c>
      <c r="R40" s="190">
        <f t="shared" si="15"/>
        <v>8.864365096659714E-3</v>
      </c>
      <c r="S40" s="190">
        <f t="shared" si="16"/>
        <v>1.8232550666869615E-2</v>
      </c>
      <c r="T40" s="193">
        <v>4523</v>
      </c>
      <c r="U40" s="208">
        <v>128492</v>
      </c>
      <c r="V40" s="4">
        <v>28147.207009857611</v>
      </c>
      <c r="W40" s="44"/>
      <c r="X40" s="42"/>
      <c r="Y40" s="44"/>
      <c r="Z40" s="45"/>
      <c r="AA40" s="4"/>
    </row>
    <row r="41" spans="2:27">
      <c r="B41" s="3">
        <v>1528</v>
      </c>
      <c r="C41" t="s">
        <v>63</v>
      </c>
      <c r="D41" s="199">
        <v>197295</v>
      </c>
      <c r="E41" s="37">
        <f t="shared" si="3"/>
        <v>25874.754098360652</v>
      </c>
      <c r="F41" s="169">
        <f t="shared" si="4"/>
        <v>0.8223270774158925</v>
      </c>
      <c r="G41" s="38">
        <f t="shared" si="17"/>
        <v>3354.3172599258505</v>
      </c>
      <c r="H41" s="38">
        <f t="shared" si="18"/>
        <v>25576.669106934613</v>
      </c>
      <c r="I41" s="38">
        <f t="shared" si="19"/>
        <v>855.40016801844831</v>
      </c>
      <c r="J41" s="39">
        <f t="shared" si="20"/>
        <v>6522.4262811406679</v>
      </c>
      <c r="K41" s="38">
        <f t="shared" si="21"/>
        <v>499.73600770425247</v>
      </c>
      <c r="L41" s="39">
        <f t="shared" si="22"/>
        <v>3810.487058744925</v>
      </c>
      <c r="M41" s="35">
        <f t="shared" si="23"/>
        <v>29387.156165679538</v>
      </c>
      <c r="N41" s="35">
        <f t="shared" si="24"/>
        <v>226682.15616567954</v>
      </c>
      <c r="O41" s="35">
        <f t="shared" si="25"/>
        <v>29728.807365990757</v>
      </c>
      <c r="P41" s="36">
        <f t="shared" si="14"/>
        <v>0.94481297033404921</v>
      </c>
      <c r="Q41" s="195">
        <v>414.09343894926133</v>
      </c>
      <c r="R41" s="190">
        <f t="shared" si="15"/>
        <v>-3.2592599856822037E-2</v>
      </c>
      <c r="S41" s="190">
        <f t="shared" si="16"/>
        <v>-2.8532660603762264E-2</v>
      </c>
      <c r="T41" s="193">
        <v>7625</v>
      </c>
      <c r="U41" s="208">
        <v>203942</v>
      </c>
      <c r="V41" s="4">
        <v>26634.713334203996</v>
      </c>
      <c r="W41" s="44"/>
      <c r="X41" s="42"/>
      <c r="Y41" s="44"/>
      <c r="Z41" s="45"/>
      <c r="AA41" s="4"/>
    </row>
    <row r="42" spans="2:27">
      <c r="B42" s="3">
        <v>1531</v>
      </c>
      <c r="C42" t="s">
        <v>64</v>
      </c>
      <c r="D42" s="199">
        <v>236662</v>
      </c>
      <c r="E42" s="37">
        <f t="shared" si="3"/>
        <v>25420.19334049409</v>
      </c>
      <c r="F42" s="169">
        <f t="shared" si="4"/>
        <v>0.80788065531257891</v>
      </c>
      <c r="G42" s="38">
        <f t="shared" si="17"/>
        <v>3627.0537146457877</v>
      </c>
      <c r="H42" s="38">
        <f t="shared" si="18"/>
        <v>33767.870083352282</v>
      </c>
      <c r="I42" s="38">
        <f t="shared" si="19"/>
        <v>1014.496433271745</v>
      </c>
      <c r="J42" s="39">
        <f t="shared" si="20"/>
        <v>9444.9617937599451</v>
      </c>
      <c r="K42" s="38">
        <f t="shared" si="21"/>
        <v>658.83227295754909</v>
      </c>
      <c r="L42" s="39">
        <f t="shared" si="22"/>
        <v>6133.7284612347821</v>
      </c>
      <c r="M42" s="35">
        <f t="shared" si="23"/>
        <v>39901.598544587061</v>
      </c>
      <c r="N42" s="35">
        <f t="shared" si="24"/>
        <v>276563.59854458703</v>
      </c>
      <c r="O42" s="35">
        <f t="shared" si="25"/>
        <v>29706.079328097425</v>
      </c>
      <c r="P42" s="36">
        <f t="shared" si="14"/>
        <v>0.94409064922888342</v>
      </c>
      <c r="Q42" s="195">
        <v>1289.9536939826357</v>
      </c>
      <c r="R42" s="190">
        <f t="shared" si="15"/>
        <v>-2.2154827620401281E-2</v>
      </c>
      <c r="S42" s="190">
        <f t="shared" si="16"/>
        <v>-2.6251064110498511E-2</v>
      </c>
      <c r="T42" s="193">
        <v>9310</v>
      </c>
      <c r="U42" s="208">
        <v>242024</v>
      </c>
      <c r="V42" s="4">
        <v>26105.490238377737</v>
      </c>
      <c r="W42" s="44"/>
      <c r="X42" s="42"/>
      <c r="Y42" s="44"/>
      <c r="Z42" s="45"/>
      <c r="AA42" s="4"/>
    </row>
    <row r="43" spans="2:27">
      <c r="B43" s="3">
        <v>1532</v>
      </c>
      <c r="C43" t="s">
        <v>65</v>
      </c>
      <c r="D43" s="199">
        <v>242967</v>
      </c>
      <c r="E43" s="37">
        <f t="shared" si="3"/>
        <v>28712.71567005436</v>
      </c>
      <c r="F43" s="169">
        <f t="shared" si="4"/>
        <v>0.91252050055715284</v>
      </c>
      <c r="G43" s="38">
        <f t="shared" si="17"/>
        <v>1651.5403169096257</v>
      </c>
      <c r="H43" s="38">
        <f t="shared" si="18"/>
        <v>13975.334161689254</v>
      </c>
      <c r="I43" s="38">
        <f t="shared" si="19"/>
        <v>0</v>
      </c>
      <c r="J43" s="39">
        <f t="shared" si="20"/>
        <v>0</v>
      </c>
      <c r="K43" s="38">
        <f t="shared" si="21"/>
        <v>-355.66416031419584</v>
      </c>
      <c r="L43" s="39">
        <f t="shared" si="22"/>
        <v>-3009.6301245787249</v>
      </c>
      <c r="M43" s="35">
        <f t="shared" si="23"/>
        <v>10965.704037110529</v>
      </c>
      <c r="N43" s="35">
        <f t="shared" si="24"/>
        <v>253932.70403711052</v>
      </c>
      <c r="O43" s="35">
        <f t="shared" si="25"/>
        <v>30008.59182664979</v>
      </c>
      <c r="P43" s="36">
        <f t="shared" si="14"/>
        <v>0.95370481668611562</v>
      </c>
      <c r="Q43" s="195">
        <v>165.43133244043747</v>
      </c>
      <c r="R43" s="190">
        <f t="shared" si="15"/>
        <v>5.5582226931099564E-3</v>
      </c>
      <c r="S43" s="190">
        <f t="shared" si="16"/>
        <v>-2.0470392133376384E-3</v>
      </c>
      <c r="T43" s="193">
        <v>8462</v>
      </c>
      <c r="U43" s="208">
        <v>241624</v>
      </c>
      <c r="V43" s="4">
        <v>28771.612288640154</v>
      </c>
      <c r="W43" s="44"/>
      <c r="X43" s="42"/>
      <c r="Y43" s="44"/>
      <c r="Z43" s="45"/>
      <c r="AA43" s="4"/>
    </row>
    <row r="44" spans="2:27">
      <c r="B44" s="3">
        <v>1535</v>
      </c>
      <c r="C44" t="s">
        <v>66</v>
      </c>
      <c r="D44" s="199">
        <v>188024</v>
      </c>
      <c r="E44" s="37">
        <f t="shared" si="3"/>
        <v>28785.058175137783</v>
      </c>
      <c r="F44" s="169">
        <f t="shared" si="4"/>
        <v>0.91481962195370992</v>
      </c>
      <c r="G44" s="38">
        <f t="shared" si="17"/>
        <v>1608.134813859572</v>
      </c>
      <c r="H44" s="38">
        <f t="shared" si="18"/>
        <v>10504.336604130724</v>
      </c>
      <c r="I44" s="38">
        <f t="shared" si="19"/>
        <v>0</v>
      </c>
      <c r="J44" s="39">
        <f t="shared" si="20"/>
        <v>0</v>
      </c>
      <c r="K44" s="38">
        <f t="shared" si="21"/>
        <v>-355.66416031419584</v>
      </c>
      <c r="L44" s="39">
        <f t="shared" si="22"/>
        <v>-2323.1982951723271</v>
      </c>
      <c r="M44" s="35">
        <f t="shared" si="23"/>
        <v>8181.138308958396</v>
      </c>
      <c r="N44" s="35">
        <f t="shared" si="24"/>
        <v>196205.13830895838</v>
      </c>
      <c r="O44" s="35">
        <f t="shared" si="25"/>
        <v>30037.528828683156</v>
      </c>
      <c r="P44" s="36">
        <f t="shared" si="14"/>
        <v>0.95462446524473843</v>
      </c>
      <c r="Q44" s="195">
        <v>681.65826796277543</v>
      </c>
      <c r="R44" s="190">
        <f t="shared" si="15"/>
        <v>-3.177733721259559E-2</v>
      </c>
      <c r="S44" s="190">
        <f t="shared" si="16"/>
        <v>-3.1184426825095642E-2</v>
      </c>
      <c r="T44" s="193">
        <v>6532</v>
      </c>
      <c r="U44" s="208">
        <v>194195</v>
      </c>
      <c r="V44" s="4">
        <v>29711.597307221542</v>
      </c>
      <c r="W44" s="44"/>
      <c r="X44" s="42"/>
      <c r="Y44" s="44"/>
      <c r="Z44" s="45"/>
      <c r="AA44" s="4"/>
    </row>
    <row r="45" spans="2:27">
      <c r="B45" s="3">
        <v>1539</v>
      </c>
      <c r="C45" t="s">
        <v>67</v>
      </c>
      <c r="D45" s="199">
        <v>205259</v>
      </c>
      <c r="E45" s="37">
        <f t="shared" si="3"/>
        <v>27485.136582753079</v>
      </c>
      <c r="F45" s="169">
        <f t="shared" si="4"/>
        <v>0.87350673759268505</v>
      </c>
      <c r="G45" s="38">
        <f t="shared" si="17"/>
        <v>2388.0877692903946</v>
      </c>
      <c r="H45" s="38">
        <f t="shared" si="18"/>
        <v>17834.239461060664</v>
      </c>
      <c r="I45" s="38">
        <f t="shared" si="19"/>
        <v>291.76629848109894</v>
      </c>
      <c r="J45" s="39">
        <f t="shared" si="20"/>
        <v>2178.9107170568468</v>
      </c>
      <c r="K45" s="38">
        <f t="shared" si="21"/>
        <v>-63.897861833096897</v>
      </c>
      <c r="L45" s="39">
        <f t="shared" si="22"/>
        <v>-477.18923216956762</v>
      </c>
      <c r="M45" s="35">
        <f t="shared" si="23"/>
        <v>17357.050228891098</v>
      </c>
      <c r="N45" s="35">
        <f t="shared" si="24"/>
        <v>222616.05022889111</v>
      </c>
      <c r="O45" s="35">
        <f t="shared" si="25"/>
        <v>29809.326490210377</v>
      </c>
      <c r="P45" s="36">
        <f t="shared" si="14"/>
        <v>0.94737195334288882</v>
      </c>
      <c r="Q45" s="195">
        <v>932.06815109153104</v>
      </c>
      <c r="R45" s="190">
        <f t="shared" si="15"/>
        <v>-4.3331344730513248E-2</v>
      </c>
      <c r="S45" s="190">
        <f t="shared" si="16"/>
        <v>-4.0897399303341311E-2</v>
      </c>
      <c r="T45" s="193">
        <v>7468</v>
      </c>
      <c r="U45" s="208">
        <v>214556</v>
      </c>
      <c r="V45" s="4">
        <v>28657.139041004408</v>
      </c>
      <c r="W45" s="44"/>
      <c r="X45" s="42"/>
      <c r="Y45" s="44"/>
      <c r="Z45" s="45"/>
      <c r="AA45" s="4"/>
    </row>
    <row r="46" spans="2:27">
      <c r="B46" s="136">
        <v>1547</v>
      </c>
      <c r="C46" s="34" t="s">
        <v>68</v>
      </c>
      <c r="D46" s="199">
        <v>99585</v>
      </c>
      <c r="E46" s="37">
        <f t="shared" si="3"/>
        <v>28379.880307779997</v>
      </c>
      <c r="F46" s="169">
        <f t="shared" si="4"/>
        <v>0.90194264038969796</v>
      </c>
      <c r="G46" s="38">
        <f t="shared" si="17"/>
        <v>1851.2415342742438</v>
      </c>
      <c r="H46" s="38">
        <f t="shared" si="18"/>
        <v>6496.0065437683215</v>
      </c>
      <c r="I46" s="38">
        <f t="shared" si="19"/>
        <v>0</v>
      </c>
      <c r="J46" s="39">
        <f t="shared" si="20"/>
        <v>0</v>
      </c>
      <c r="K46" s="38">
        <f t="shared" si="21"/>
        <v>-355.66416031419584</v>
      </c>
      <c r="L46" s="39">
        <f t="shared" si="22"/>
        <v>-1248.0255385425132</v>
      </c>
      <c r="M46" s="35">
        <f t="shared" si="23"/>
        <v>5247.9810052258081</v>
      </c>
      <c r="N46" s="35">
        <f t="shared" si="24"/>
        <v>104832.98100522581</v>
      </c>
      <c r="O46" s="35">
        <f t="shared" si="25"/>
        <v>29875.457681740041</v>
      </c>
      <c r="P46" s="36">
        <f t="shared" si="14"/>
        <v>0.94947367261913362</v>
      </c>
      <c r="Q46" s="195">
        <v>505.26335919799931</v>
      </c>
      <c r="R46" s="190">
        <f t="shared" si="15"/>
        <v>-6.7621126934079831E-2</v>
      </c>
      <c r="S46" s="191">
        <f t="shared" si="16"/>
        <v>-5.6461277213712552E-2</v>
      </c>
      <c r="T46" s="193">
        <v>3509</v>
      </c>
      <c r="U46" s="208">
        <v>106807.4394184168</v>
      </c>
      <c r="V46" s="4">
        <v>30078.129940415885</v>
      </c>
      <c r="W46" s="45"/>
      <c r="X46" s="139"/>
      <c r="Y46" s="45"/>
      <c r="Z46" s="45"/>
      <c r="AA46" s="4"/>
    </row>
    <row r="47" spans="2:27">
      <c r="B47" s="3">
        <v>1554</v>
      </c>
      <c r="C47" t="s">
        <v>69</v>
      </c>
      <c r="D47" s="199">
        <v>163759</v>
      </c>
      <c r="E47" s="37">
        <f t="shared" si="3"/>
        <v>28292.847270214235</v>
      </c>
      <c r="F47" s="169">
        <f t="shared" si="4"/>
        <v>0.89917663831879846</v>
      </c>
      <c r="G47" s="38">
        <f t="shared" si="17"/>
        <v>1903.4613568137006</v>
      </c>
      <c r="H47" s="38">
        <f t="shared" si="18"/>
        <v>11017.234333237699</v>
      </c>
      <c r="I47" s="38">
        <f t="shared" si="19"/>
        <v>9.0675578696942463</v>
      </c>
      <c r="J47" s="39">
        <f t="shared" si="20"/>
        <v>52.483024949790298</v>
      </c>
      <c r="K47" s="38">
        <f t="shared" si="21"/>
        <v>-346.59660244450157</v>
      </c>
      <c r="L47" s="39">
        <f t="shared" si="22"/>
        <v>-2006.1011349487751</v>
      </c>
      <c r="M47" s="35">
        <f t="shared" si="23"/>
        <v>9011.1331982889242</v>
      </c>
      <c r="N47" s="35">
        <f t="shared" si="24"/>
        <v>172770.13319828891</v>
      </c>
      <c r="O47" s="35">
        <f t="shared" si="25"/>
        <v>29849.712024583434</v>
      </c>
      <c r="P47" s="36">
        <f t="shared" si="14"/>
        <v>0.94865544837919447</v>
      </c>
      <c r="Q47" s="195">
        <v>640.67354163205709</v>
      </c>
      <c r="R47" s="190">
        <f t="shared" si="15"/>
        <v>3.9604445997559971E-3</v>
      </c>
      <c r="S47" s="191">
        <f t="shared" si="16"/>
        <v>1.4541230211467257E-2</v>
      </c>
      <c r="T47" s="193">
        <v>5788</v>
      </c>
      <c r="U47" s="208">
        <v>163113</v>
      </c>
      <c r="V47" s="4">
        <v>27887.331167720979</v>
      </c>
      <c r="W47" s="44"/>
      <c r="X47" s="138"/>
      <c r="Y47" s="44"/>
      <c r="Z47" s="45"/>
      <c r="AA47" s="4"/>
    </row>
    <row r="48" spans="2:27">
      <c r="B48" s="3">
        <v>1557</v>
      </c>
      <c r="C48" t="s">
        <v>70</v>
      </c>
      <c r="D48" s="199">
        <v>63050</v>
      </c>
      <c r="E48" s="37">
        <f t="shared" si="3"/>
        <v>23982.50285279574</v>
      </c>
      <c r="F48" s="169">
        <f t="shared" si="4"/>
        <v>0.76218932961018249</v>
      </c>
      <c r="G48" s="38">
        <f t="shared" si="17"/>
        <v>4489.6680072647978</v>
      </c>
      <c r="H48" s="38">
        <f t="shared" si="18"/>
        <v>11803.337191099154</v>
      </c>
      <c r="I48" s="38">
        <f t="shared" si="19"/>
        <v>1517.6881039661675</v>
      </c>
      <c r="J48" s="39">
        <f t="shared" si="20"/>
        <v>3990.0020253270545</v>
      </c>
      <c r="K48" s="38">
        <f t="shared" si="21"/>
        <v>1162.0239436519716</v>
      </c>
      <c r="L48" s="39">
        <f t="shared" si="22"/>
        <v>3054.9609478610337</v>
      </c>
      <c r="M48" s="35">
        <f t="shared" si="23"/>
        <v>14858.298138960188</v>
      </c>
      <c r="N48" s="35">
        <f t="shared" si="24"/>
        <v>77908.298138960192</v>
      </c>
      <c r="O48" s="35">
        <f t="shared" si="25"/>
        <v>29634.194803712511</v>
      </c>
      <c r="P48" s="36">
        <f t="shared" si="14"/>
        <v>0.94180608294376367</v>
      </c>
      <c r="Q48" s="195">
        <v>340.17950177017337</v>
      </c>
      <c r="R48" s="190">
        <f t="shared" si="15"/>
        <v>-3.2396678995104435E-2</v>
      </c>
      <c r="S48" s="191">
        <f t="shared" si="16"/>
        <v>-2.7980079583899167E-2</v>
      </c>
      <c r="T48" s="193">
        <v>2629</v>
      </c>
      <c r="U48" s="208">
        <v>65161</v>
      </c>
      <c r="V48" s="4">
        <v>24672.851192730028</v>
      </c>
      <c r="W48" s="44"/>
      <c r="X48" s="138"/>
      <c r="Y48" s="44"/>
      <c r="Z48" s="45"/>
      <c r="AA48" s="4"/>
    </row>
    <row r="49" spans="2:27">
      <c r="B49" s="3">
        <v>1560</v>
      </c>
      <c r="C49" t="s">
        <v>71</v>
      </c>
      <c r="D49" s="199">
        <v>75472</v>
      </c>
      <c r="E49" s="37">
        <f t="shared" si="3"/>
        <v>24949.421487603307</v>
      </c>
      <c r="F49" s="169">
        <f t="shared" si="4"/>
        <v>0.79291902744760645</v>
      </c>
      <c r="G49" s="38">
        <f t="shared" si="17"/>
        <v>3909.516826380257</v>
      </c>
      <c r="H49" s="38">
        <f t="shared" si="18"/>
        <v>11826.288399800278</v>
      </c>
      <c r="I49" s="38">
        <f t="shared" si="19"/>
        <v>1179.2665817835189</v>
      </c>
      <c r="J49" s="39">
        <f t="shared" si="20"/>
        <v>3567.2814098951444</v>
      </c>
      <c r="K49" s="38">
        <f t="shared" si="21"/>
        <v>823.60242146932296</v>
      </c>
      <c r="L49" s="39">
        <f t="shared" si="22"/>
        <v>2491.3973249447022</v>
      </c>
      <c r="M49" s="35">
        <f t="shared" si="23"/>
        <v>14317.685724744981</v>
      </c>
      <c r="N49" s="35">
        <f t="shared" si="24"/>
        <v>89789.685724744981</v>
      </c>
      <c r="O49" s="35">
        <f t="shared" si="25"/>
        <v>29682.540735452887</v>
      </c>
      <c r="P49" s="36">
        <f t="shared" si="14"/>
        <v>0.94334256783563475</v>
      </c>
      <c r="Q49" s="195">
        <v>549.04838069788821</v>
      </c>
      <c r="R49" s="190">
        <f t="shared" si="15"/>
        <v>-6.7513324998354938E-3</v>
      </c>
      <c r="S49" s="191">
        <f t="shared" si="16"/>
        <v>-1.8439916099143055E-4</v>
      </c>
      <c r="T49" s="193">
        <v>3025</v>
      </c>
      <c r="U49" s="208">
        <v>75985</v>
      </c>
      <c r="V49" s="4">
        <v>24954.022988505749</v>
      </c>
      <c r="W49" s="44"/>
      <c r="X49" s="138"/>
      <c r="Y49" s="44"/>
      <c r="Z49" s="45"/>
      <c r="AA49" s="4"/>
    </row>
    <row r="50" spans="2:27">
      <c r="B50" s="3">
        <v>1563</v>
      </c>
      <c r="C50" t="s">
        <v>72</v>
      </c>
      <c r="D50" s="199">
        <v>204475</v>
      </c>
      <c r="E50" s="37">
        <f t="shared" si="3"/>
        <v>29061.256395679364</v>
      </c>
      <c r="F50" s="169">
        <f t="shared" si="4"/>
        <v>0.92359749379828981</v>
      </c>
      <c r="G50" s="38">
        <f t="shared" si="17"/>
        <v>1442.4158815346236</v>
      </c>
      <c r="H50" s="38">
        <f t="shared" si="18"/>
        <v>10148.838142477611</v>
      </c>
      <c r="I50" s="38">
        <f t="shared" si="19"/>
        <v>0</v>
      </c>
      <c r="J50" s="39">
        <f t="shared" si="20"/>
        <v>0</v>
      </c>
      <c r="K50" s="38">
        <f t="shared" si="21"/>
        <v>-355.66416031419584</v>
      </c>
      <c r="L50" s="39">
        <f t="shared" si="22"/>
        <v>-2502.4530319706819</v>
      </c>
      <c r="M50" s="35">
        <f t="shared" si="23"/>
        <v>7646.3851105069289</v>
      </c>
      <c r="N50" s="35">
        <f t="shared" si="24"/>
        <v>212121.38511050693</v>
      </c>
      <c r="O50" s="35">
        <f t="shared" si="25"/>
        <v>30148.008116899793</v>
      </c>
      <c r="P50" s="36">
        <f t="shared" si="14"/>
        <v>0.95813561398257052</v>
      </c>
      <c r="Q50" s="195">
        <v>563.48480915278833</v>
      </c>
      <c r="R50" s="190">
        <f t="shared" si="15"/>
        <v>-1.6109862719718222E-2</v>
      </c>
      <c r="S50" s="191">
        <f t="shared" si="16"/>
        <v>-6.3213025136892951E-3</v>
      </c>
      <c r="T50" s="193">
        <v>7036</v>
      </c>
      <c r="U50" s="208">
        <v>207823</v>
      </c>
      <c r="V50" s="4">
        <v>29246.130030959754</v>
      </c>
      <c r="W50" s="44"/>
      <c r="X50" s="138"/>
      <c r="Y50" s="44"/>
      <c r="Z50" s="45"/>
      <c r="AA50" s="4"/>
    </row>
    <row r="51" spans="2:27">
      <c r="B51" s="3">
        <v>1566</v>
      </c>
      <c r="C51" t="s">
        <v>73</v>
      </c>
      <c r="D51" s="199">
        <v>139829</v>
      </c>
      <c r="E51" s="37">
        <f t="shared" si="3"/>
        <v>23619.763513513513</v>
      </c>
      <c r="F51" s="169">
        <f t="shared" si="4"/>
        <v>0.75066108939573251</v>
      </c>
      <c r="G51" s="38">
        <f t="shared" si="17"/>
        <v>4707.3116108341337</v>
      </c>
      <c r="H51" s="38">
        <f t="shared" si="18"/>
        <v>27867.284736138074</v>
      </c>
      <c r="I51" s="38">
        <f t="shared" si="19"/>
        <v>1644.6468727149468</v>
      </c>
      <c r="J51" s="39">
        <f t="shared" si="20"/>
        <v>9736.3094864724862</v>
      </c>
      <c r="K51" s="38">
        <f t="shared" si="21"/>
        <v>1288.9827124007509</v>
      </c>
      <c r="L51" s="39">
        <f t="shared" si="22"/>
        <v>7630.7776574124455</v>
      </c>
      <c r="M51" s="35">
        <f t="shared" si="23"/>
        <v>35498.062393550521</v>
      </c>
      <c r="N51" s="35">
        <f t="shared" si="24"/>
        <v>175327.06239355053</v>
      </c>
      <c r="O51" s="35">
        <f t="shared" si="25"/>
        <v>29616.057836748401</v>
      </c>
      <c r="P51" s="36">
        <f t="shared" si="14"/>
        <v>0.94122967093304122</v>
      </c>
      <c r="Q51" s="195">
        <v>651.2079880104211</v>
      </c>
      <c r="R51" s="190">
        <f t="shared" si="15"/>
        <v>-7.6530376377817552E-2</v>
      </c>
      <c r="S51" s="191">
        <f t="shared" si="16"/>
        <v>-7.5282444454003838E-2</v>
      </c>
      <c r="T51" s="193">
        <v>5920</v>
      </c>
      <c r="U51" s="208">
        <v>151417</v>
      </c>
      <c r="V51" s="4">
        <v>25542.678812415656</v>
      </c>
      <c r="W51" s="44"/>
      <c r="X51" s="138"/>
      <c r="Y51" s="44"/>
      <c r="Z51" s="45"/>
      <c r="AA51" s="4"/>
    </row>
    <row r="52" spans="2:27">
      <c r="B52" s="3">
        <v>1573</v>
      </c>
      <c r="C52" t="s">
        <v>74</v>
      </c>
      <c r="D52" s="199">
        <v>57258</v>
      </c>
      <c r="E52" s="37">
        <f t="shared" si="3"/>
        <v>26631.627906976744</v>
      </c>
      <c r="F52" s="169">
        <f t="shared" si="4"/>
        <v>0.84638132831412005</v>
      </c>
      <c r="G52" s="38">
        <f t="shared" si="17"/>
        <v>2900.1929747561953</v>
      </c>
      <c r="H52" s="38">
        <f t="shared" si="18"/>
        <v>6235.4148957258203</v>
      </c>
      <c r="I52" s="38">
        <f t="shared" si="19"/>
        <v>590.49433500281611</v>
      </c>
      <c r="J52" s="39">
        <f t="shared" si="20"/>
        <v>1269.5628202560547</v>
      </c>
      <c r="K52" s="38">
        <f t="shared" si="21"/>
        <v>234.83017468862027</v>
      </c>
      <c r="L52" s="39">
        <f t="shared" si="22"/>
        <v>504.88487558053356</v>
      </c>
      <c r="M52" s="35">
        <f t="shared" si="23"/>
        <v>6740.2997713063542</v>
      </c>
      <c r="N52" s="35">
        <f t="shared" si="24"/>
        <v>63998.299771306352</v>
      </c>
      <c r="O52" s="35">
        <f t="shared" si="25"/>
        <v>29766.651056421557</v>
      </c>
      <c r="P52" s="36">
        <f t="shared" si="14"/>
        <v>0.94601568287896043</v>
      </c>
      <c r="Q52" s="195">
        <v>190.58355983485944</v>
      </c>
      <c r="R52" s="190">
        <f t="shared" si="15"/>
        <v>2.115137680125553E-2</v>
      </c>
      <c r="S52" s="191">
        <f t="shared" si="16"/>
        <v>1.3552110741339165E-2</v>
      </c>
      <c r="T52" s="193">
        <v>2150</v>
      </c>
      <c r="U52" s="208">
        <v>56072</v>
      </c>
      <c r="V52" s="4">
        <v>26275.538894095596</v>
      </c>
      <c r="W52" s="44"/>
      <c r="X52" s="138"/>
      <c r="Y52" s="44"/>
      <c r="Z52" s="45"/>
      <c r="AA52" s="4"/>
    </row>
    <row r="53" spans="2:27">
      <c r="B53" s="3">
        <v>1576</v>
      </c>
      <c r="C53" t="s">
        <v>75</v>
      </c>
      <c r="D53" s="199">
        <v>95166</v>
      </c>
      <c r="E53" s="37">
        <f t="shared" si="3"/>
        <v>27136.013686911891</v>
      </c>
      <c r="F53" s="169">
        <f t="shared" si="4"/>
        <v>0.86241124236576627</v>
      </c>
      <c r="G53" s="38">
        <f t="shared" si="17"/>
        <v>2597.5615067951076</v>
      </c>
      <c r="H53" s="38">
        <f t="shared" si="18"/>
        <v>9109.6482043304422</v>
      </c>
      <c r="I53" s="38">
        <f t="shared" si="19"/>
        <v>413.95931202551492</v>
      </c>
      <c r="J53" s="39">
        <f t="shared" si="20"/>
        <v>1451.7553072734809</v>
      </c>
      <c r="K53" s="38">
        <f t="shared" si="21"/>
        <v>58.295151711319079</v>
      </c>
      <c r="L53" s="39">
        <f t="shared" si="22"/>
        <v>204.44109705159602</v>
      </c>
      <c r="M53" s="35">
        <f t="shared" si="23"/>
        <v>9314.0893013820387</v>
      </c>
      <c r="N53" s="35">
        <f t="shared" si="24"/>
        <v>104480.08930138205</v>
      </c>
      <c r="O53" s="35">
        <f t="shared" si="25"/>
        <v>29791.87034541832</v>
      </c>
      <c r="P53" s="36">
        <f t="shared" si="14"/>
        <v>0.94681717858154291</v>
      </c>
      <c r="Q53" s="195">
        <v>332.72060201900786</v>
      </c>
      <c r="R53" s="190">
        <f t="shared" si="15"/>
        <v>9.7831161665464118E-3</v>
      </c>
      <c r="S53" s="191">
        <f t="shared" si="16"/>
        <v>2.3028061516891782E-2</v>
      </c>
      <c r="T53" s="193">
        <v>3507</v>
      </c>
      <c r="U53" s="208">
        <v>94244</v>
      </c>
      <c r="V53" s="4">
        <v>26525.189980298339</v>
      </c>
      <c r="W53" s="44"/>
      <c r="X53" s="138"/>
      <c r="Y53" s="44"/>
      <c r="Z53" s="45"/>
      <c r="AA53" s="4"/>
    </row>
    <row r="54" spans="2:27">
      <c r="B54" s="136">
        <v>1577</v>
      </c>
      <c r="C54" s="34" t="s">
        <v>76</v>
      </c>
      <c r="D54" s="199">
        <v>252064</v>
      </c>
      <c r="E54" s="37">
        <f t="shared" si="3"/>
        <v>24067.984340685573</v>
      </c>
      <c r="F54" s="169">
        <f t="shared" si="4"/>
        <v>0.76490602178984113</v>
      </c>
      <c r="G54" s="38">
        <f t="shared" si="17"/>
        <v>4438.3791145308978</v>
      </c>
      <c r="H54" s="38">
        <f t="shared" si="18"/>
        <v>46483.144466482096</v>
      </c>
      <c r="I54" s="38">
        <f t="shared" si="19"/>
        <v>1487.7695832047261</v>
      </c>
      <c r="J54" s="39">
        <f t="shared" si="20"/>
        <v>15581.410844903097</v>
      </c>
      <c r="K54" s="38">
        <f t="shared" si="21"/>
        <v>1132.1054228905302</v>
      </c>
      <c r="L54" s="39">
        <f t="shared" si="22"/>
        <v>11856.540093932523</v>
      </c>
      <c r="M54" s="35">
        <f t="shared" si="23"/>
        <v>58339.684560414622</v>
      </c>
      <c r="N54" s="35">
        <f t="shared" si="24"/>
        <v>310403.68456041464</v>
      </c>
      <c r="O54" s="35">
        <f t="shared" si="25"/>
        <v>29638.468878107004</v>
      </c>
      <c r="P54" s="36">
        <f t="shared" si="14"/>
        <v>0.94194191755274659</v>
      </c>
      <c r="Q54" s="195">
        <v>1093.0913358839607</v>
      </c>
      <c r="R54" s="190">
        <f t="shared" si="15"/>
        <v>-2.3694421512346284E-2</v>
      </c>
      <c r="S54" s="191">
        <f t="shared" si="16"/>
        <v>-2.546562422324726E-2</v>
      </c>
      <c r="T54" s="193">
        <v>10473</v>
      </c>
      <c r="U54" s="208">
        <v>258181.46034816248</v>
      </c>
      <c r="V54" s="4">
        <v>24696.906480597139</v>
      </c>
      <c r="W54" s="45"/>
      <c r="X54" s="139"/>
      <c r="Y54" s="45"/>
      <c r="Z54" s="45"/>
      <c r="AA54" s="45"/>
    </row>
    <row r="55" spans="2:27">
      <c r="B55" s="3">
        <v>1578</v>
      </c>
      <c r="C55" t="s">
        <v>77</v>
      </c>
      <c r="D55" s="199">
        <v>68641</v>
      </c>
      <c r="E55" s="37">
        <f t="shared" si="3"/>
        <v>26928.599450765007</v>
      </c>
      <c r="F55" s="169">
        <f t="shared" si="4"/>
        <v>0.85581939836304699</v>
      </c>
      <c r="G55" s="38">
        <f t="shared" si="17"/>
        <v>2722.0100484832378</v>
      </c>
      <c r="H55" s="38">
        <f t="shared" si="18"/>
        <v>6938.4036135837732</v>
      </c>
      <c r="I55" s="38">
        <f t="shared" si="19"/>
        <v>486.55429467692426</v>
      </c>
      <c r="J55" s="39">
        <f t="shared" si="20"/>
        <v>1240.22689713148</v>
      </c>
      <c r="K55" s="38">
        <f t="shared" si="21"/>
        <v>130.89013436272842</v>
      </c>
      <c r="L55" s="39">
        <f t="shared" si="22"/>
        <v>333.63895249059476</v>
      </c>
      <c r="M55" s="35">
        <f t="shared" si="23"/>
        <v>7272.0425660743676</v>
      </c>
      <c r="N55" s="35">
        <f t="shared" si="24"/>
        <v>75913.042566074364</v>
      </c>
      <c r="O55" s="35">
        <f t="shared" si="25"/>
        <v>29781.499633610969</v>
      </c>
      <c r="P55" s="36">
        <f t="shared" si="14"/>
        <v>0.94648758638140673</v>
      </c>
      <c r="Q55" s="195">
        <v>363.17871814840328</v>
      </c>
      <c r="R55" s="190">
        <f t="shared" si="15"/>
        <v>-8.5880640465793307E-4</v>
      </c>
      <c r="S55" s="190">
        <f t="shared" si="16"/>
        <v>1.5996066614015904E-2</v>
      </c>
      <c r="T55" s="193">
        <v>2549</v>
      </c>
      <c r="U55" s="208">
        <v>68700</v>
      </c>
      <c r="V55" s="4">
        <v>26504.629629629631</v>
      </c>
      <c r="W55" s="44"/>
      <c r="X55" s="42"/>
      <c r="Y55" s="44"/>
      <c r="Z55" s="45"/>
      <c r="AA55" s="45"/>
    </row>
    <row r="56" spans="2:27">
      <c r="B56" s="3">
        <v>1579</v>
      </c>
      <c r="C56" t="s">
        <v>78</v>
      </c>
      <c r="D56" s="199">
        <v>340418</v>
      </c>
      <c r="E56" s="37">
        <f t="shared" si="3"/>
        <v>25635.815949996235</v>
      </c>
      <c r="F56" s="169">
        <f t="shared" si="4"/>
        <v>0.81473337011027902</v>
      </c>
      <c r="G56" s="38">
        <f t="shared" si="17"/>
        <v>3497.6801489445011</v>
      </c>
      <c r="H56" s="38">
        <f t="shared" si="18"/>
        <v>46445.694697834027</v>
      </c>
      <c r="I56" s="38">
        <f t="shared" si="19"/>
        <v>939.02851994599439</v>
      </c>
      <c r="J56" s="39">
        <f t="shared" si="20"/>
        <v>12469.35971636286</v>
      </c>
      <c r="K56" s="38">
        <f t="shared" si="21"/>
        <v>583.36435963179861</v>
      </c>
      <c r="L56" s="39">
        <f t="shared" si="22"/>
        <v>7746.4953315506536</v>
      </c>
      <c r="M56" s="35">
        <f t="shared" si="23"/>
        <v>54192.190029384685</v>
      </c>
      <c r="N56" s="35">
        <f t="shared" si="24"/>
        <v>394610.19002938468</v>
      </c>
      <c r="O56" s="35">
        <f t="shared" si="25"/>
        <v>29716.860458572533</v>
      </c>
      <c r="P56" s="36">
        <f t="shared" si="14"/>
        <v>0.94443328496876844</v>
      </c>
      <c r="Q56" s="195">
        <v>-3111.3286785827295</v>
      </c>
      <c r="R56" s="190">
        <f t="shared" si="15"/>
        <v>-1.722649652842935E-2</v>
      </c>
      <c r="S56" s="190">
        <f t="shared" si="16"/>
        <v>-2.0630938215280208E-2</v>
      </c>
      <c r="T56" s="193">
        <v>13279</v>
      </c>
      <c r="U56" s="208">
        <v>346385</v>
      </c>
      <c r="V56" s="4">
        <v>26175.848258142523</v>
      </c>
      <c r="W56" s="44"/>
      <c r="Z56" s="45"/>
      <c r="AA56" s="45"/>
    </row>
    <row r="57" spans="2:27" ht="30.95" customHeight="1">
      <c r="B57" s="3">
        <v>1804</v>
      </c>
      <c r="C57" t="s">
        <v>79</v>
      </c>
      <c r="D57" s="199">
        <v>1589017</v>
      </c>
      <c r="E57" s="37">
        <f t="shared" si="3"/>
        <v>30349.65716141108</v>
      </c>
      <c r="F57" s="169">
        <f t="shared" si="4"/>
        <v>0.96454423409182122</v>
      </c>
      <c r="G57" s="38">
        <f t="shared" si="17"/>
        <v>669.37542209559399</v>
      </c>
      <c r="H57" s="38">
        <f t="shared" si="18"/>
        <v>35046.48897465902</v>
      </c>
      <c r="I57" s="38">
        <f t="shared" si="19"/>
        <v>0</v>
      </c>
      <c r="J57" s="39">
        <f t="shared" si="20"/>
        <v>0</v>
      </c>
      <c r="K57" s="38">
        <f t="shared" si="21"/>
        <v>-355.66416031419584</v>
      </c>
      <c r="L57" s="39">
        <f t="shared" si="22"/>
        <v>-18621.508441570353</v>
      </c>
      <c r="M57" s="35">
        <f t="shared" si="23"/>
        <v>16424.980533088667</v>
      </c>
      <c r="N57" s="35">
        <f t="shared" si="24"/>
        <v>1605441.9805330886</v>
      </c>
      <c r="O57" s="35">
        <f t="shared" si="25"/>
        <v>30663.368423192478</v>
      </c>
      <c r="P57" s="36">
        <f t="shared" si="14"/>
        <v>0.97451431009998302</v>
      </c>
      <c r="Q57" s="195">
        <v>4815.8643196152771</v>
      </c>
      <c r="R57" s="190">
        <f t="shared" si="15"/>
        <v>-8.6277783392790068E-3</v>
      </c>
      <c r="S57" s="190">
        <f t="shared" si="16"/>
        <v>-1.4933085171469931E-2</v>
      </c>
      <c r="T57" s="193">
        <v>52357</v>
      </c>
      <c r="U57" s="208">
        <v>1602846</v>
      </c>
      <c r="V57" s="4">
        <v>30809.741657696446</v>
      </c>
      <c r="W57" s="44"/>
      <c r="Z57" s="45"/>
      <c r="AA57" s="45"/>
    </row>
    <row r="58" spans="2:27">
      <c r="B58" s="197">
        <v>1806</v>
      </c>
      <c r="C58" s="198" t="s">
        <v>80</v>
      </c>
      <c r="D58" s="199">
        <v>595353</v>
      </c>
      <c r="E58" s="37">
        <f t="shared" si="3"/>
        <v>27253.513389791715</v>
      </c>
      <c r="F58" s="169">
        <f t="shared" si="4"/>
        <v>0.86614550731371898</v>
      </c>
      <c r="G58" s="38">
        <f t="shared" si="17"/>
        <v>2527.0616850672127</v>
      </c>
      <c r="H58" s="38">
        <f t="shared" si="18"/>
        <v>55203.662510293259</v>
      </c>
      <c r="I58" s="38">
        <f t="shared" si="19"/>
        <v>372.83441601757636</v>
      </c>
      <c r="J58" s="39">
        <f t="shared" si="20"/>
        <v>8144.5678179039551</v>
      </c>
      <c r="K58" s="38">
        <f t="shared" si="21"/>
        <v>17.170255703380519</v>
      </c>
      <c r="L58" s="39">
        <f t="shared" si="22"/>
        <v>375.08423584034745</v>
      </c>
      <c r="M58" s="35">
        <f t="shared" si="23"/>
        <v>55578.746746133605</v>
      </c>
      <c r="N58" s="35">
        <f t="shared" si="24"/>
        <v>650931.74674613355</v>
      </c>
      <c r="O58" s="35">
        <f t="shared" si="25"/>
        <v>29797.745330562302</v>
      </c>
      <c r="P58" s="36">
        <f t="shared" si="14"/>
        <v>0.94700389182894029</v>
      </c>
      <c r="Q58" s="195">
        <v>2709.5077277174205</v>
      </c>
      <c r="R58" s="190">
        <f t="shared" si="15"/>
        <v>-4.1969710511978947E-3</v>
      </c>
      <c r="S58" s="190">
        <f t="shared" si="16"/>
        <v>2.4128453460360907E-3</v>
      </c>
      <c r="T58" s="193">
        <v>21845</v>
      </c>
      <c r="U58" s="208">
        <v>597862.21038961038</v>
      </c>
      <c r="V58" s="4">
        <v>27187.913160055043</v>
      </c>
      <c r="W58" s="44"/>
      <c r="Z58" s="45"/>
      <c r="AA58" s="45"/>
    </row>
    <row r="59" spans="2:27">
      <c r="B59" s="3">
        <v>1811</v>
      </c>
      <c r="C59" t="s">
        <v>81</v>
      </c>
      <c r="D59" s="199">
        <v>38311</v>
      </c>
      <c r="E59" s="37">
        <f t="shared" si="3"/>
        <v>26866.058906030856</v>
      </c>
      <c r="F59" s="169">
        <f t="shared" si="4"/>
        <v>0.85383179364318262</v>
      </c>
      <c r="G59" s="38">
        <f t="shared" si="17"/>
        <v>2759.5343753237285</v>
      </c>
      <c r="H59" s="38">
        <f t="shared" si="18"/>
        <v>3935.0960192116368</v>
      </c>
      <c r="I59" s="38">
        <f t="shared" si="19"/>
        <v>508.44348533387705</v>
      </c>
      <c r="J59" s="39">
        <f t="shared" si="20"/>
        <v>725.04041008610875</v>
      </c>
      <c r="K59" s="38">
        <f t="shared" si="21"/>
        <v>152.77932501968121</v>
      </c>
      <c r="L59" s="39">
        <f t="shared" si="22"/>
        <v>217.8633174780654</v>
      </c>
      <c r="M59" s="35">
        <f t="shared" si="23"/>
        <v>4152.9593366897025</v>
      </c>
      <c r="N59" s="35">
        <f t="shared" si="24"/>
        <v>42463.959336689702</v>
      </c>
      <c r="O59" s="35">
        <f t="shared" si="25"/>
        <v>29778.372606374265</v>
      </c>
      <c r="P59" s="36">
        <f t="shared" si="14"/>
        <v>0.94638820614541364</v>
      </c>
      <c r="Q59" s="195">
        <v>247.3914680579137</v>
      </c>
      <c r="R59" s="190">
        <f t="shared" si="15"/>
        <v>-1.691044393122915E-2</v>
      </c>
      <c r="S59" s="190">
        <f t="shared" si="16"/>
        <v>-3.6475715307314531E-4</v>
      </c>
      <c r="T59" s="193">
        <v>1426</v>
      </c>
      <c r="U59" s="208">
        <v>38970</v>
      </c>
      <c r="V59" s="4">
        <v>26875.862068965518</v>
      </c>
      <c r="W59" s="44"/>
      <c r="Z59" s="4"/>
      <c r="AA59" s="4"/>
    </row>
    <row r="60" spans="2:27">
      <c r="B60" s="3">
        <v>1812</v>
      </c>
      <c r="C60" t="s">
        <v>82</v>
      </c>
      <c r="D60" s="199">
        <v>45952</v>
      </c>
      <c r="E60" s="37">
        <f t="shared" si="3"/>
        <v>23266.835443037973</v>
      </c>
      <c r="F60" s="169">
        <f t="shared" si="4"/>
        <v>0.7394446616906063</v>
      </c>
      <c r="G60" s="38">
        <f t="shared" si="17"/>
        <v>4919.0684531194574</v>
      </c>
      <c r="H60" s="38">
        <f t="shared" si="18"/>
        <v>9715.1601949109281</v>
      </c>
      <c r="I60" s="38">
        <f t="shared" si="19"/>
        <v>1768.1716973813859</v>
      </c>
      <c r="J60" s="39">
        <f t="shared" si="20"/>
        <v>3492.1391023282372</v>
      </c>
      <c r="K60" s="38">
        <f t="shared" si="21"/>
        <v>1412.50753706719</v>
      </c>
      <c r="L60" s="39">
        <f t="shared" si="22"/>
        <v>2789.7023857077002</v>
      </c>
      <c r="M60" s="35">
        <f t="shared" si="23"/>
        <v>12504.862580618628</v>
      </c>
      <c r="N60" s="35">
        <f t="shared" si="24"/>
        <v>58456.862580618632</v>
      </c>
      <c r="O60" s="35">
        <f t="shared" si="25"/>
        <v>29598.411433224624</v>
      </c>
      <c r="P60" s="36">
        <f t="shared" si="14"/>
        <v>0.94066884954778496</v>
      </c>
      <c r="Q60" s="195">
        <v>232.70059566226337</v>
      </c>
      <c r="R60" s="190">
        <f t="shared" si="15"/>
        <v>-1.981613020200081E-2</v>
      </c>
      <c r="S60" s="190">
        <f t="shared" si="16"/>
        <v>-4.6060062117968172E-4</v>
      </c>
      <c r="T60" s="193">
        <v>1975</v>
      </c>
      <c r="U60" s="208">
        <v>46881</v>
      </c>
      <c r="V60" s="4">
        <v>23277.557100297916</v>
      </c>
      <c r="W60" s="44"/>
      <c r="Z60" s="4"/>
      <c r="AA60" s="4"/>
    </row>
    <row r="61" spans="2:27">
      <c r="B61" s="3">
        <v>1813</v>
      </c>
      <c r="C61" t="s">
        <v>83</v>
      </c>
      <c r="D61" s="199">
        <v>197511</v>
      </c>
      <c r="E61" s="37">
        <f t="shared" si="3"/>
        <v>24947.707464948846</v>
      </c>
      <c r="F61" s="169">
        <f t="shared" si="4"/>
        <v>0.79286455399310674</v>
      </c>
      <c r="G61" s="38">
        <f t="shared" si="17"/>
        <v>3910.5452399729343</v>
      </c>
      <c r="H61" s="38">
        <f t="shared" si="18"/>
        <v>30959.786664865722</v>
      </c>
      <c r="I61" s="38">
        <f t="shared" si="19"/>
        <v>1179.8664897125805</v>
      </c>
      <c r="J61" s="39">
        <f t="shared" si="20"/>
        <v>9341.002999054499</v>
      </c>
      <c r="K61" s="38">
        <f t="shared" si="21"/>
        <v>824.20232939838456</v>
      </c>
      <c r="L61" s="39">
        <f t="shared" si="22"/>
        <v>6525.2098418470105</v>
      </c>
      <c r="M61" s="35">
        <f t="shared" si="23"/>
        <v>37484.996506712734</v>
      </c>
      <c r="N61" s="35">
        <f t="shared" si="24"/>
        <v>234995.99650671275</v>
      </c>
      <c r="O61" s="35">
        <f t="shared" si="25"/>
        <v>29682.455034320163</v>
      </c>
      <c r="P61" s="36">
        <f t="shared" si="14"/>
        <v>0.94333984416290972</v>
      </c>
      <c r="Q61" s="195">
        <v>1168.901299168625</v>
      </c>
      <c r="R61" s="190">
        <f t="shared" si="15"/>
        <v>-5.1076690593124295E-3</v>
      </c>
      <c r="S61" s="190">
        <f t="shared" si="16"/>
        <v>-5.2333343783650711E-3</v>
      </c>
      <c r="T61" s="193">
        <v>7917</v>
      </c>
      <c r="U61" s="208">
        <v>198525</v>
      </c>
      <c r="V61" s="4">
        <v>25078.954017180393</v>
      </c>
      <c r="W61" s="44"/>
      <c r="Z61" s="4"/>
      <c r="AA61" s="4"/>
    </row>
    <row r="62" spans="2:27">
      <c r="B62" s="3">
        <v>1815</v>
      </c>
      <c r="C62" t="s">
        <v>84</v>
      </c>
      <c r="D62" s="199">
        <v>27180</v>
      </c>
      <c r="E62" s="37">
        <f t="shared" si="3"/>
        <v>22650</v>
      </c>
      <c r="F62" s="169">
        <f t="shared" si="4"/>
        <v>0.71984097830131788</v>
      </c>
      <c r="G62" s="38">
        <f t="shared" si="17"/>
        <v>5289.1697189422421</v>
      </c>
      <c r="H62" s="38">
        <f t="shared" si="18"/>
        <v>6347.0036627306899</v>
      </c>
      <c r="I62" s="38">
        <f t="shared" si="19"/>
        <v>1984.0641024446766</v>
      </c>
      <c r="J62" s="39">
        <f t="shared" si="20"/>
        <v>2380.8769229336121</v>
      </c>
      <c r="K62" s="38">
        <f t="shared" si="21"/>
        <v>1628.3999421304807</v>
      </c>
      <c r="L62" s="39">
        <f t="shared" si="22"/>
        <v>1954.0799305565768</v>
      </c>
      <c r="M62" s="35">
        <f t="shared" si="23"/>
        <v>8301.0835932872669</v>
      </c>
      <c r="N62" s="35">
        <f t="shared" si="24"/>
        <v>35481.083593287265</v>
      </c>
      <c r="O62" s="35">
        <f t="shared" si="25"/>
        <v>29567.569661072721</v>
      </c>
      <c r="P62" s="36">
        <f t="shared" si="14"/>
        <v>0.9396886653783203</v>
      </c>
      <c r="Q62" s="195">
        <v>197.46175432643395</v>
      </c>
      <c r="R62" s="190">
        <f t="shared" si="15"/>
        <v>-2.6539164070054796E-2</v>
      </c>
      <c r="S62" s="190">
        <f t="shared" si="16"/>
        <v>-5.8020844525622124E-4</v>
      </c>
      <c r="T62" s="193">
        <v>1200</v>
      </c>
      <c r="U62" s="208">
        <v>27921</v>
      </c>
      <c r="V62" s="4">
        <v>22663.14935064935</v>
      </c>
      <c r="W62" s="44"/>
      <c r="Z62" s="4"/>
      <c r="AA62" s="4"/>
    </row>
    <row r="63" spans="2:27">
      <c r="B63" s="3">
        <v>1816</v>
      </c>
      <c r="C63" t="s">
        <v>85</v>
      </c>
      <c r="D63" s="199">
        <v>12272</v>
      </c>
      <c r="E63" s="37">
        <f t="shared" si="3"/>
        <v>26562.770562770562</v>
      </c>
      <c r="F63" s="169">
        <f t="shared" si="4"/>
        <v>0.84419296901978846</v>
      </c>
      <c r="G63" s="38">
        <f t="shared" si="17"/>
        <v>2941.5073812799046</v>
      </c>
      <c r="H63" s="38">
        <f t="shared" si="18"/>
        <v>1358.9764101513158</v>
      </c>
      <c r="I63" s="38">
        <f t="shared" si="19"/>
        <v>614.59440547497991</v>
      </c>
      <c r="J63" s="39">
        <f t="shared" si="20"/>
        <v>283.94261532944074</v>
      </c>
      <c r="K63" s="38">
        <f t="shared" si="21"/>
        <v>258.93024516078407</v>
      </c>
      <c r="L63" s="39">
        <f t="shared" si="22"/>
        <v>119.62577326428223</v>
      </c>
      <c r="M63" s="35">
        <f t="shared" si="23"/>
        <v>1478.6021834155981</v>
      </c>
      <c r="N63" s="35">
        <f t="shared" si="24"/>
        <v>13750.602183415598</v>
      </c>
      <c r="O63" s="35">
        <f t="shared" si="25"/>
        <v>29763.208189211251</v>
      </c>
      <c r="P63" s="36">
        <f t="shared" si="14"/>
        <v>0.9459062649142439</v>
      </c>
      <c r="Q63" s="195">
        <v>-725.0029745843226</v>
      </c>
      <c r="R63" s="190">
        <f t="shared" si="15"/>
        <v>-9.5118714053974346E-2</v>
      </c>
      <c r="S63" s="190">
        <f t="shared" si="16"/>
        <v>-2.6567101482305826E-2</v>
      </c>
      <c r="T63" s="193">
        <v>462</v>
      </c>
      <c r="U63" s="208">
        <v>13562</v>
      </c>
      <c r="V63" s="4">
        <v>27287.726358148895</v>
      </c>
      <c r="W63" s="44"/>
      <c r="Z63" s="4"/>
      <c r="AA63" s="4"/>
    </row>
    <row r="64" spans="2:27">
      <c r="B64" s="3">
        <v>1818</v>
      </c>
      <c r="C64" t="s">
        <v>58</v>
      </c>
      <c r="D64" s="199">
        <v>50022</v>
      </c>
      <c r="E64" s="37">
        <f t="shared" si="3"/>
        <v>28149.690489589193</v>
      </c>
      <c r="F64" s="169">
        <f t="shared" si="4"/>
        <v>0.89462696427837474</v>
      </c>
      <c r="G64" s="38">
        <f t="shared" si="17"/>
        <v>1989.355425188726</v>
      </c>
      <c r="H64" s="38">
        <f t="shared" si="18"/>
        <v>3535.084590560366</v>
      </c>
      <c r="I64" s="38">
        <f t="shared" si="19"/>
        <v>59.172431088459049</v>
      </c>
      <c r="J64" s="39">
        <f t="shared" si="20"/>
        <v>105.14941004419173</v>
      </c>
      <c r="K64" s="38">
        <f t="shared" si="21"/>
        <v>-296.49172922573678</v>
      </c>
      <c r="L64" s="39">
        <f t="shared" si="22"/>
        <v>-526.86580283413423</v>
      </c>
      <c r="M64" s="35">
        <f t="shared" si="23"/>
        <v>3008.2187877262318</v>
      </c>
      <c r="N64" s="35">
        <f t="shared" si="24"/>
        <v>53030.218787726233</v>
      </c>
      <c r="O64" s="35">
        <f t="shared" si="25"/>
        <v>29842.554185552184</v>
      </c>
      <c r="P64" s="36">
        <f t="shared" si="14"/>
        <v>0.94842796467717327</v>
      </c>
      <c r="Q64" s="195">
        <v>4.7661561983954925</v>
      </c>
      <c r="R64" s="190">
        <f t="shared" si="15"/>
        <v>-2.7547191819436614E-2</v>
      </c>
      <c r="S64" s="190">
        <f t="shared" si="16"/>
        <v>-2.5905459447719357E-2</v>
      </c>
      <c r="T64" s="193">
        <v>1777</v>
      </c>
      <c r="U64" s="208">
        <v>51439</v>
      </c>
      <c r="V64" s="4">
        <v>28898.314606741573</v>
      </c>
      <c r="W64" s="44"/>
      <c r="Z64" s="4"/>
      <c r="AA64" s="4"/>
    </row>
    <row r="65" spans="2:27">
      <c r="B65" s="3">
        <v>1820</v>
      </c>
      <c r="C65" t="s">
        <v>86</v>
      </c>
      <c r="D65" s="199">
        <v>192056</v>
      </c>
      <c r="E65" s="37">
        <f t="shared" si="3"/>
        <v>25789.713978783402</v>
      </c>
      <c r="F65" s="169">
        <f t="shared" si="4"/>
        <v>0.81962441238845996</v>
      </c>
      <c r="G65" s="38">
        <f t="shared" si="17"/>
        <v>3405.3413316722003</v>
      </c>
      <c r="H65" s="38">
        <f t="shared" si="18"/>
        <v>25359.576896962877</v>
      </c>
      <c r="I65" s="38">
        <f t="shared" si="19"/>
        <v>885.16420987048582</v>
      </c>
      <c r="J65" s="39">
        <f t="shared" si="20"/>
        <v>6591.8178709055082</v>
      </c>
      <c r="K65" s="38">
        <f t="shared" si="21"/>
        <v>529.50004955628992</v>
      </c>
      <c r="L65" s="39">
        <f t="shared" si="22"/>
        <v>3943.1868690456913</v>
      </c>
      <c r="M65" s="35">
        <f t="shared" si="23"/>
        <v>29302.763766008567</v>
      </c>
      <c r="N65" s="35">
        <f t="shared" si="24"/>
        <v>221358.76376600857</v>
      </c>
      <c r="O65" s="35">
        <f t="shared" si="25"/>
        <v>29724.555360011895</v>
      </c>
      <c r="P65" s="36">
        <f t="shared" si="14"/>
        <v>0.94467783708267761</v>
      </c>
      <c r="Q65" s="195">
        <v>1484.2841953907919</v>
      </c>
      <c r="R65" s="190">
        <f t="shared" si="15"/>
        <v>-8.804615972172046E-3</v>
      </c>
      <c r="S65" s="190">
        <f t="shared" si="16"/>
        <v>-1.3063814614429424E-2</v>
      </c>
      <c r="T65" s="193">
        <v>7447</v>
      </c>
      <c r="U65" s="208">
        <v>193762</v>
      </c>
      <c r="V65" s="4">
        <v>26131.085637221848</v>
      </c>
      <c r="W65" s="44"/>
      <c r="Z65" s="4"/>
      <c r="AA65" s="4"/>
    </row>
    <row r="66" spans="2:27">
      <c r="B66" s="3">
        <v>1822</v>
      </c>
      <c r="C66" t="s">
        <v>87</v>
      </c>
      <c r="D66" s="199">
        <v>50227</v>
      </c>
      <c r="E66" s="37">
        <f t="shared" si="3"/>
        <v>21894.943330427199</v>
      </c>
      <c r="F66" s="169">
        <f t="shared" si="4"/>
        <v>0.69584447800559068</v>
      </c>
      <c r="G66" s="38">
        <f t="shared" si="17"/>
        <v>5742.2037206859222</v>
      </c>
      <c r="H66" s="38">
        <f t="shared" si="18"/>
        <v>13172.615335253506</v>
      </c>
      <c r="I66" s="38">
        <f t="shared" si="19"/>
        <v>2248.3339367951567</v>
      </c>
      <c r="J66" s="39">
        <f t="shared" si="20"/>
        <v>5157.6780510080898</v>
      </c>
      <c r="K66" s="38">
        <f t="shared" si="21"/>
        <v>1892.6697764809608</v>
      </c>
      <c r="L66" s="39">
        <f t="shared" si="22"/>
        <v>4341.7844672473238</v>
      </c>
      <c r="M66" s="35">
        <f t="shared" si="23"/>
        <v>17514.39980250083</v>
      </c>
      <c r="N66" s="35">
        <f t="shared" si="24"/>
        <v>67741.399802500833</v>
      </c>
      <c r="O66" s="35">
        <f t="shared" si="25"/>
        <v>29529.816827594084</v>
      </c>
      <c r="P66" s="36">
        <f t="shared" si="14"/>
        <v>0.93848884036353408</v>
      </c>
      <c r="Q66" s="195">
        <v>239.24497035404056</v>
      </c>
      <c r="R66" s="190">
        <f t="shared" si="15"/>
        <v>3.4963637816670663E-3</v>
      </c>
      <c r="S66" s="190">
        <f t="shared" si="16"/>
        <v>1.4869905829759117E-2</v>
      </c>
      <c r="T66" s="193">
        <v>2294</v>
      </c>
      <c r="U66" s="208">
        <v>50052</v>
      </c>
      <c r="V66" s="4">
        <v>21574.137931034482</v>
      </c>
      <c r="W66" s="44"/>
      <c r="Z66" s="4"/>
      <c r="AA66" s="4"/>
    </row>
    <row r="67" spans="2:27">
      <c r="B67" s="3">
        <v>1824</v>
      </c>
      <c r="C67" t="s">
        <v>88</v>
      </c>
      <c r="D67" s="199">
        <v>347307</v>
      </c>
      <c r="E67" s="37">
        <f t="shared" si="3"/>
        <v>26156.57478535924</v>
      </c>
      <c r="F67" s="169">
        <f t="shared" si="4"/>
        <v>0.8312836371966702</v>
      </c>
      <c r="G67" s="38">
        <f t="shared" si="17"/>
        <v>3185.2248477266976</v>
      </c>
      <c r="H67" s="38">
        <f t="shared" si="18"/>
        <v>42293.415528115096</v>
      </c>
      <c r="I67" s="38">
        <f t="shared" si="19"/>
        <v>756.76292756894247</v>
      </c>
      <c r="J67" s="39">
        <f t="shared" si="20"/>
        <v>10048.298152260419</v>
      </c>
      <c r="K67" s="38">
        <f t="shared" si="21"/>
        <v>401.09876725474663</v>
      </c>
      <c r="L67" s="39">
        <f t="shared" si="22"/>
        <v>5325.7894316085258</v>
      </c>
      <c r="M67" s="35">
        <f t="shared" si="23"/>
        <v>47619.204959723618</v>
      </c>
      <c r="N67" s="35">
        <f t="shared" si="24"/>
        <v>394926.20495972363</v>
      </c>
      <c r="O67" s="35">
        <f t="shared" si="25"/>
        <v>29742.898400340684</v>
      </c>
      <c r="P67" s="36">
        <f t="shared" si="14"/>
        <v>0.94526079832308796</v>
      </c>
      <c r="Q67" s="195">
        <v>2560.8625616220525</v>
      </c>
      <c r="R67" s="190">
        <f t="shared" si="15"/>
        <v>-1.8643421257117022E-2</v>
      </c>
      <c r="S67" s="190">
        <f t="shared" si="16"/>
        <v>-9.4048633159466953E-3</v>
      </c>
      <c r="T67" s="193">
        <v>13278</v>
      </c>
      <c r="U67" s="208">
        <v>353905</v>
      </c>
      <c r="V67" s="4">
        <v>26404.909348653287</v>
      </c>
      <c r="W67" s="44"/>
      <c r="Z67" s="4"/>
      <c r="AA67" s="4"/>
    </row>
    <row r="68" spans="2:27">
      <c r="B68" s="3">
        <v>1825</v>
      </c>
      <c r="C68" t="s">
        <v>89</v>
      </c>
      <c r="D68" s="199">
        <v>34842</v>
      </c>
      <c r="E68" s="37">
        <f t="shared" si="3"/>
        <v>23510.121457489877</v>
      </c>
      <c r="F68" s="169">
        <f t="shared" si="4"/>
        <v>0.74717654878332529</v>
      </c>
      <c r="G68" s="38">
        <f t="shared" si="17"/>
        <v>4773.096844448316</v>
      </c>
      <c r="H68" s="38">
        <f t="shared" si="18"/>
        <v>7073.7295234724043</v>
      </c>
      <c r="I68" s="38">
        <f t="shared" si="19"/>
        <v>1683.0215923232197</v>
      </c>
      <c r="J68" s="39">
        <f t="shared" si="20"/>
        <v>2494.2379998230113</v>
      </c>
      <c r="K68" s="38">
        <f t="shared" si="21"/>
        <v>1327.3574320090238</v>
      </c>
      <c r="L68" s="39">
        <f t="shared" si="22"/>
        <v>1967.1437142373734</v>
      </c>
      <c r="M68" s="35">
        <f t="shared" si="23"/>
        <v>9040.8732377097767</v>
      </c>
      <c r="N68" s="35">
        <f t="shared" si="24"/>
        <v>43882.873237709777</v>
      </c>
      <c r="O68" s="35">
        <f t="shared" si="25"/>
        <v>29610.575733947218</v>
      </c>
      <c r="P68" s="36">
        <f t="shared" si="14"/>
        <v>0.9410554439024208</v>
      </c>
      <c r="Q68" s="195">
        <v>242.88201659314836</v>
      </c>
      <c r="R68" s="190">
        <f t="shared" si="15"/>
        <v>-2.4443511129777405E-2</v>
      </c>
      <c r="S68" s="190">
        <f t="shared" si="16"/>
        <v>-1.7202538540322315E-2</v>
      </c>
      <c r="T68" s="193">
        <v>1482</v>
      </c>
      <c r="U68" s="208">
        <v>35715</v>
      </c>
      <c r="V68" s="4">
        <v>23921.634293369054</v>
      </c>
      <c r="W68" s="44"/>
      <c r="Z68" s="4"/>
      <c r="AA68" s="4"/>
    </row>
    <row r="69" spans="2:27">
      <c r="B69" s="3">
        <v>1826</v>
      </c>
      <c r="C69" t="s">
        <v>90</v>
      </c>
      <c r="D69" s="199">
        <v>29543</v>
      </c>
      <c r="E69" s="37">
        <f t="shared" si="3"/>
        <v>22777.949113338473</v>
      </c>
      <c r="F69" s="169">
        <f t="shared" si="4"/>
        <v>0.72390733657585882</v>
      </c>
      <c r="G69" s="38">
        <f t="shared" si="17"/>
        <v>5212.4002509391585</v>
      </c>
      <c r="H69" s="38">
        <f t="shared" si="18"/>
        <v>6760.4831254680885</v>
      </c>
      <c r="I69" s="38">
        <f t="shared" si="19"/>
        <v>1939.2819127762111</v>
      </c>
      <c r="J69" s="39">
        <f t="shared" si="20"/>
        <v>2515.2486408707459</v>
      </c>
      <c r="K69" s="38">
        <f t="shared" si="21"/>
        <v>1583.6177524620152</v>
      </c>
      <c r="L69" s="39">
        <f t="shared" si="22"/>
        <v>2053.9522249432334</v>
      </c>
      <c r="M69" s="35">
        <f t="shared" si="23"/>
        <v>8814.4353504113224</v>
      </c>
      <c r="N69" s="35">
        <f t="shared" si="24"/>
        <v>38357.435350411324</v>
      </c>
      <c r="O69" s="35">
        <f t="shared" si="25"/>
        <v>29573.967116739648</v>
      </c>
      <c r="P69" s="36">
        <f t="shared" si="14"/>
        <v>0.93989198329204748</v>
      </c>
      <c r="Q69" s="195">
        <v>188.36145446782211</v>
      </c>
      <c r="R69" s="190">
        <f t="shared" si="15"/>
        <v>-4.7366106167743682E-4</v>
      </c>
      <c r="S69" s="190">
        <f t="shared" si="16"/>
        <v>4.7306318131981662E-2</v>
      </c>
      <c r="T69" s="193">
        <v>1297</v>
      </c>
      <c r="U69" s="208">
        <v>29557</v>
      </c>
      <c r="V69" s="4">
        <v>21749.08020603385</v>
      </c>
      <c r="W69" s="44"/>
      <c r="Z69" s="4"/>
      <c r="AA69" s="4"/>
    </row>
    <row r="70" spans="2:27">
      <c r="B70" s="3">
        <v>1827</v>
      </c>
      <c r="C70" t="s">
        <v>91</v>
      </c>
      <c r="D70" s="199">
        <v>41165</v>
      </c>
      <c r="E70" s="37">
        <f t="shared" si="3"/>
        <v>30025.528811086799</v>
      </c>
      <c r="F70" s="169">
        <f t="shared" si="4"/>
        <v>0.9542430919817716</v>
      </c>
      <c r="G70" s="38">
        <f t="shared" si="17"/>
        <v>863.85243229016271</v>
      </c>
      <c r="H70" s="38">
        <f t="shared" si="18"/>
        <v>1184.341684669813</v>
      </c>
      <c r="I70" s="38">
        <f t="shared" si="19"/>
        <v>0</v>
      </c>
      <c r="J70" s="39">
        <f t="shared" si="20"/>
        <v>0</v>
      </c>
      <c r="K70" s="38">
        <f t="shared" si="21"/>
        <v>-355.66416031419584</v>
      </c>
      <c r="L70" s="39">
        <f t="shared" si="22"/>
        <v>-487.61556379076251</v>
      </c>
      <c r="M70" s="35">
        <f t="shared" si="23"/>
        <v>696.72612087905054</v>
      </c>
      <c r="N70" s="35">
        <f t="shared" si="24"/>
        <v>41861.726120879051</v>
      </c>
      <c r="O70" s="35">
        <f t="shared" si="25"/>
        <v>30533.717083062766</v>
      </c>
      <c r="P70" s="36">
        <f t="shared" si="14"/>
        <v>0.97039385325596317</v>
      </c>
      <c r="Q70" s="195">
        <v>-450.89208735808916</v>
      </c>
      <c r="R70" s="190">
        <f t="shared" si="15"/>
        <v>-5.2392900715913536E-2</v>
      </c>
      <c r="S70" s="190">
        <f t="shared" si="16"/>
        <v>-3.8569310646123817E-2</v>
      </c>
      <c r="T70" s="193">
        <v>1371</v>
      </c>
      <c r="U70" s="208">
        <v>43441</v>
      </c>
      <c r="V70" s="4">
        <v>31230.050323508269</v>
      </c>
      <c r="W70" s="44"/>
      <c r="Z70" s="4"/>
      <c r="AA70" s="4"/>
    </row>
    <row r="71" spans="2:27">
      <c r="B71" s="3">
        <v>1828</v>
      </c>
      <c r="C71" t="s">
        <v>92</v>
      </c>
      <c r="D71" s="199">
        <v>39477</v>
      </c>
      <c r="E71" s="37">
        <f t="shared" si="3"/>
        <v>22417.376490630326</v>
      </c>
      <c r="F71" s="169">
        <f t="shared" si="4"/>
        <v>0.71244795690791607</v>
      </c>
      <c r="G71" s="38">
        <f t="shared" si="17"/>
        <v>5428.743824564046</v>
      </c>
      <c r="H71" s="38">
        <f t="shared" si="18"/>
        <v>9560.017875057285</v>
      </c>
      <c r="I71" s="38">
        <f t="shared" si="19"/>
        <v>2065.4823307240626</v>
      </c>
      <c r="J71" s="39">
        <f t="shared" si="20"/>
        <v>3637.3143844050742</v>
      </c>
      <c r="K71" s="38">
        <f t="shared" si="21"/>
        <v>1709.8181704098668</v>
      </c>
      <c r="L71" s="39">
        <f t="shared" si="22"/>
        <v>3010.9897980917754</v>
      </c>
      <c r="M71" s="35">
        <f t="shared" si="23"/>
        <v>12571.007673149061</v>
      </c>
      <c r="N71" s="35">
        <f t="shared" si="24"/>
        <v>52048.007673149063</v>
      </c>
      <c r="O71" s="35">
        <f t="shared" si="25"/>
        <v>29555.938485604238</v>
      </c>
      <c r="P71" s="36">
        <f t="shared" si="14"/>
        <v>0.93931901430865028</v>
      </c>
      <c r="Q71" s="195">
        <v>354.02599947404087</v>
      </c>
      <c r="R71" s="190">
        <f t="shared" si="15"/>
        <v>-9.777168323620157E-2</v>
      </c>
      <c r="S71" s="190">
        <f t="shared" si="16"/>
        <v>-8.1889185893965363E-2</v>
      </c>
      <c r="T71" s="193">
        <v>1761</v>
      </c>
      <c r="U71" s="208">
        <v>43755</v>
      </c>
      <c r="V71" s="4">
        <v>24416.852678571428</v>
      </c>
      <c r="W71" s="44"/>
      <c r="Z71" s="4"/>
      <c r="AA71" s="4"/>
    </row>
    <row r="72" spans="2:27">
      <c r="B72" s="3">
        <v>1832</v>
      </c>
      <c r="C72" t="s">
        <v>93</v>
      </c>
      <c r="D72" s="199">
        <v>130776</v>
      </c>
      <c r="E72" s="37">
        <f t="shared" ref="E72:E135" si="26">D72/T72*1000</f>
        <v>29361.47283340817</v>
      </c>
      <c r="F72" s="169">
        <f t="shared" ref="F72:F135" si="27">E72/E$363</f>
        <v>0.93313869001183691</v>
      </c>
      <c r="G72" s="38">
        <f t="shared" si="17"/>
        <v>1262.2860188973398</v>
      </c>
      <c r="H72" s="38">
        <f t="shared" si="18"/>
        <v>5622.2219281687512</v>
      </c>
      <c r="I72" s="38">
        <f t="shared" si="19"/>
        <v>0</v>
      </c>
      <c r="J72" s="39">
        <f t="shared" si="20"/>
        <v>0</v>
      </c>
      <c r="K72" s="38">
        <f t="shared" si="21"/>
        <v>-355.66416031419584</v>
      </c>
      <c r="L72" s="39">
        <f t="shared" si="22"/>
        <v>-1584.1281700394281</v>
      </c>
      <c r="M72" s="35">
        <f t="shared" si="23"/>
        <v>4038.0937581293229</v>
      </c>
      <c r="N72" s="35">
        <f t="shared" si="24"/>
        <v>134814.09375812931</v>
      </c>
      <c r="O72" s="35">
        <f t="shared" si="25"/>
        <v>30268.094691991315</v>
      </c>
      <c r="P72" s="36">
        <f t="shared" ref="P72:P135" si="28">O72/O$363</f>
        <v>0.96195209246798929</v>
      </c>
      <c r="Q72" s="195">
        <v>479.36312392930358</v>
      </c>
      <c r="R72" s="190">
        <f t="shared" ref="R72:R135" si="29">(D72-U72)/U72</f>
        <v>-4.8548860851964021E-3</v>
      </c>
      <c r="S72" s="190">
        <f t="shared" ref="S72:S135" si="30">(E72-V72)/V72</f>
        <v>5.6461961676090239E-3</v>
      </c>
      <c r="T72" s="193">
        <v>4454</v>
      </c>
      <c r="U72" s="208">
        <v>131414</v>
      </c>
      <c r="V72" s="4">
        <v>29196.62297267274</v>
      </c>
      <c r="W72" s="44"/>
      <c r="Z72" s="4"/>
      <c r="AA72" s="4"/>
    </row>
    <row r="73" spans="2:27">
      <c r="B73" s="3">
        <v>1833</v>
      </c>
      <c r="C73" t="s">
        <v>94</v>
      </c>
      <c r="D73" s="199">
        <v>715838</v>
      </c>
      <c r="E73" s="37">
        <f t="shared" si="26"/>
        <v>27338.756492514513</v>
      </c>
      <c r="F73" s="169">
        <f t="shared" si="27"/>
        <v>0.86885462336040409</v>
      </c>
      <c r="G73" s="38">
        <f t="shared" si="17"/>
        <v>2475.9158234335341</v>
      </c>
      <c r="H73" s="38">
        <f t="shared" si="18"/>
        <v>64829.379920783656</v>
      </c>
      <c r="I73" s="38">
        <f t="shared" si="19"/>
        <v>342.99933006459719</v>
      </c>
      <c r="J73" s="39">
        <f t="shared" si="20"/>
        <v>8981.0944584114131</v>
      </c>
      <c r="K73" s="38">
        <f t="shared" si="21"/>
        <v>-12.664830249598651</v>
      </c>
      <c r="L73" s="39">
        <f t="shared" si="22"/>
        <v>-331.61591525549107</v>
      </c>
      <c r="M73" s="35">
        <f t="shared" si="23"/>
        <v>64497.764005528166</v>
      </c>
      <c r="N73" s="35">
        <f t="shared" si="24"/>
        <v>780335.76400552818</v>
      </c>
      <c r="O73" s="35">
        <f t="shared" si="25"/>
        <v>29802.00748569845</v>
      </c>
      <c r="P73" s="36">
        <f t="shared" si="28"/>
        <v>0.94713934763127483</v>
      </c>
      <c r="Q73" s="195">
        <v>5053.9664794028577</v>
      </c>
      <c r="R73" s="190">
        <f t="shared" si="29"/>
        <v>4.90493357142055E-3</v>
      </c>
      <c r="S73" s="190">
        <f t="shared" si="30"/>
        <v>9.9325285262729796E-3</v>
      </c>
      <c r="T73" s="193">
        <v>26184</v>
      </c>
      <c r="U73" s="208">
        <v>712344</v>
      </c>
      <c r="V73" s="4">
        <v>27069.884096522896</v>
      </c>
      <c r="W73" s="44"/>
      <c r="Z73" s="4"/>
      <c r="AA73" s="4"/>
    </row>
    <row r="74" spans="2:27">
      <c r="B74" s="3">
        <v>1834</v>
      </c>
      <c r="C74" t="s">
        <v>95</v>
      </c>
      <c r="D74" s="199">
        <v>82254</v>
      </c>
      <c r="E74" s="37">
        <f t="shared" si="26"/>
        <v>43520.634920634919</v>
      </c>
      <c r="F74" s="169">
        <f t="shared" si="27"/>
        <v>1.3831318506650923</v>
      </c>
      <c r="G74" s="38">
        <f t="shared" si="17"/>
        <v>-7233.2112334387093</v>
      </c>
      <c r="H74" s="38">
        <f t="shared" si="18"/>
        <v>-13670.76923119916</v>
      </c>
      <c r="I74" s="38">
        <f t="shared" si="19"/>
        <v>0</v>
      </c>
      <c r="J74" s="39">
        <f t="shared" si="20"/>
        <v>0</v>
      </c>
      <c r="K74" s="38">
        <f t="shared" si="21"/>
        <v>-355.66416031419584</v>
      </c>
      <c r="L74" s="39">
        <f t="shared" si="22"/>
        <v>-672.20526299383016</v>
      </c>
      <c r="M74" s="35">
        <f t="shared" si="23"/>
        <v>-14342.974494192989</v>
      </c>
      <c r="N74" s="35">
        <f t="shared" si="24"/>
        <v>67911.025505807018</v>
      </c>
      <c r="O74" s="35">
        <f t="shared" si="25"/>
        <v>35931.759526882015</v>
      </c>
      <c r="P74" s="36">
        <f t="shared" si="28"/>
        <v>1.1419493567292915</v>
      </c>
      <c r="Q74" s="195">
        <v>-369.200470537402</v>
      </c>
      <c r="R74" s="190">
        <f t="shared" si="29"/>
        <v>4.5809970629744061E-2</v>
      </c>
      <c r="S74" s="190">
        <f t="shared" si="30"/>
        <v>5.3556711152927268E-2</v>
      </c>
      <c r="T74" s="193">
        <v>1890</v>
      </c>
      <c r="U74" s="208">
        <v>78651</v>
      </c>
      <c r="V74" s="4">
        <v>41308.298319327732</v>
      </c>
      <c r="W74" s="44"/>
      <c r="Z74" s="4"/>
      <c r="AA74" s="4"/>
    </row>
    <row r="75" spans="2:27">
      <c r="B75" s="3">
        <v>1835</v>
      </c>
      <c r="C75" t="s">
        <v>96</v>
      </c>
      <c r="D75" s="199">
        <v>15251</v>
      </c>
      <c r="E75" s="37">
        <f t="shared" si="26"/>
        <v>35059.770114942534</v>
      </c>
      <c r="F75" s="169">
        <f t="shared" si="27"/>
        <v>1.1142366100909289</v>
      </c>
      <c r="G75" s="38">
        <f t="shared" si="17"/>
        <v>-2156.6923500232783</v>
      </c>
      <c r="H75" s="38">
        <f t="shared" si="18"/>
        <v>-938.16117226012614</v>
      </c>
      <c r="I75" s="38">
        <f t="shared" si="19"/>
        <v>0</v>
      </c>
      <c r="J75" s="39">
        <f t="shared" si="20"/>
        <v>0</v>
      </c>
      <c r="K75" s="38">
        <f t="shared" si="21"/>
        <v>-355.66416031419584</v>
      </c>
      <c r="L75" s="39">
        <f t="shared" si="22"/>
        <v>-154.71390973667519</v>
      </c>
      <c r="M75" s="35">
        <f t="shared" si="23"/>
        <v>-1092.8750819968013</v>
      </c>
      <c r="N75" s="35">
        <f t="shared" si="24"/>
        <v>14158.124918003199</v>
      </c>
      <c r="O75" s="35">
        <f t="shared" si="25"/>
        <v>32547.413604605055</v>
      </c>
      <c r="P75" s="36">
        <f t="shared" si="28"/>
        <v>1.0343912604996259</v>
      </c>
      <c r="Q75" s="195">
        <v>-144.51280671099312</v>
      </c>
      <c r="R75" s="190">
        <f t="shared" si="29"/>
        <v>0.21483192607933727</v>
      </c>
      <c r="S75" s="190">
        <f t="shared" si="30"/>
        <v>0.2734789845797192</v>
      </c>
      <c r="T75" s="193">
        <v>435</v>
      </c>
      <c r="U75" s="208">
        <v>12554</v>
      </c>
      <c r="V75" s="4">
        <v>27530.701754385966</v>
      </c>
      <c r="W75" s="44"/>
      <c r="Z75" s="4"/>
      <c r="AA75" s="4"/>
    </row>
    <row r="76" spans="2:27">
      <c r="B76" s="3">
        <v>1836</v>
      </c>
      <c r="C76" t="s">
        <v>97</v>
      </c>
      <c r="D76" s="199">
        <v>31493</v>
      </c>
      <c r="E76" s="37">
        <f t="shared" si="26"/>
        <v>25962.90189612531</v>
      </c>
      <c r="F76" s="169">
        <f t="shared" si="27"/>
        <v>0.82512850774604785</v>
      </c>
      <c r="G76" s="38">
        <f t="shared" si="17"/>
        <v>3301.428581267056</v>
      </c>
      <c r="H76" s="38">
        <f t="shared" si="18"/>
        <v>4004.6328690769387</v>
      </c>
      <c r="I76" s="38">
        <f t="shared" si="19"/>
        <v>824.54843880081819</v>
      </c>
      <c r="J76" s="39">
        <f t="shared" si="20"/>
        <v>1000.1772562653924</v>
      </c>
      <c r="K76" s="38">
        <f t="shared" si="21"/>
        <v>468.88427848662235</v>
      </c>
      <c r="L76" s="39">
        <f t="shared" si="22"/>
        <v>568.75662980427285</v>
      </c>
      <c r="M76" s="35">
        <f t="shared" si="23"/>
        <v>4573.3894988812117</v>
      </c>
      <c r="N76" s="35">
        <f t="shared" si="24"/>
        <v>36066.38949888121</v>
      </c>
      <c r="O76" s="35">
        <f t="shared" si="25"/>
        <v>29733.214755878987</v>
      </c>
      <c r="P76" s="36">
        <f t="shared" si="28"/>
        <v>0.94495304185055684</v>
      </c>
      <c r="Q76" s="195">
        <v>234.07563166497039</v>
      </c>
      <c r="R76" s="190">
        <f t="shared" si="29"/>
        <v>3.8892920762683907E-2</v>
      </c>
      <c r="S76" s="190">
        <f t="shared" si="30"/>
        <v>6.0304563812203331E-2</v>
      </c>
      <c r="T76" s="193">
        <v>1213</v>
      </c>
      <c r="U76" s="208">
        <v>30314</v>
      </c>
      <c r="V76" s="4">
        <v>24486.268174474961</v>
      </c>
      <c r="W76" s="44"/>
      <c r="Z76" s="4"/>
      <c r="AA76" s="4"/>
    </row>
    <row r="77" spans="2:27">
      <c r="B77" s="3">
        <v>1837</v>
      </c>
      <c r="C77" t="s">
        <v>98</v>
      </c>
      <c r="D77" s="199">
        <v>182883</v>
      </c>
      <c r="E77" s="37">
        <f t="shared" si="26"/>
        <v>29084.446564885497</v>
      </c>
      <c r="F77" s="169">
        <f t="shared" si="27"/>
        <v>0.92433450192580924</v>
      </c>
      <c r="G77" s="38">
        <f t="shared" si="17"/>
        <v>1428.5017800109438</v>
      </c>
      <c r="H77" s="38">
        <f t="shared" si="18"/>
        <v>8982.4191927088141</v>
      </c>
      <c r="I77" s="38">
        <f t="shared" si="19"/>
        <v>0</v>
      </c>
      <c r="J77" s="39">
        <f t="shared" si="20"/>
        <v>0</v>
      </c>
      <c r="K77" s="38">
        <f t="shared" si="21"/>
        <v>-355.66416031419584</v>
      </c>
      <c r="L77" s="39">
        <f t="shared" si="22"/>
        <v>-2236.4162400556634</v>
      </c>
      <c r="M77" s="35">
        <f t="shared" si="23"/>
        <v>6746.0029526531507</v>
      </c>
      <c r="N77" s="35">
        <f t="shared" si="24"/>
        <v>189629.00295265316</v>
      </c>
      <c r="O77" s="35">
        <f t="shared" si="25"/>
        <v>30157.284184582244</v>
      </c>
      <c r="P77" s="36">
        <f t="shared" si="28"/>
        <v>0.95843041723357825</v>
      </c>
      <c r="Q77" s="195">
        <v>681.75970437076739</v>
      </c>
      <c r="R77" s="190">
        <f t="shared" si="29"/>
        <v>-1.9257376363460858E-2</v>
      </c>
      <c r="S77" s="190">
        <f t="shared" si="30"/>
        <v>-1.2550644045335672E-2</v>
      </c>
      <c r="T77" s="193">
        <v>6288</v>
      </c>
      <c r="U77" s="208">
        <v>186474</v>
      </c>
      <c r="V77" s="4">
        <v>29454.1146738272</v>
      </c>
      <c r="W77" s="44"/>
      <c r="Z77" s="4"/>
      <c r="AA77" s="4"/>
    </row>
    <row r="78" spans="2:27">
      <c r="B78" s="3">
        <v>1838</v>
      </c>
      <c r="C78" t="s">
        <v>99</v>
      </c>
      <c r="D78" s="199">
        <v>52335</v>
      </c>
      <c r="E78" s="37">
        <f t="shared" si="26"/>
        <v>26838.461538461539</v>
      </c>
      <c r="F78" s="169">
        <f t="shared" si="27"/>
        <v>0.85295472008602413</v>
      </c>
      <c r="G78" s="38">
        <f t="shared" si="17"/>
        <v>2776.0927958653183</v>
      </c>
      <c r="H78" s="38">
        <f t="shared" si="18"/>
        <v>5413.3809519373708</v>
      </c>
      <c r="I78" s="38">
        <f t="shared" si="19"/>
        <v>518.10256398313788</v>
      </c>
      <c r="J78" s="39">
        <f t="shared" si="20"/>
        <v>1010.2999997671188</v>
      </c>
      <c r="K78" s="38">
        <f t="shared" si="21"/>
        <v>162.43840366894204</v>
      </c>
      <c r="L78" s="39">
        <f t="shared" si="22"/>
        <v>316.75488715443697</v>
      </c>
      <c r="M78" s="35">
        <f t="shared" si="23"/>
        <v>5730.1358390918076</v>
      </c>
      <c r="N78" s="35">
        <f t="shared" si="24"/>
        <v>58065.13583909181</v>
      </c>
      <c r="O78" s="35">
        <f t="shared" si="25"/>
        <v>29776.992737995803</v>
      </c>
      <c r="P78" s="36">
        <f t="shared" si="28"/>
        <v>0.94634435246755577</v>
      </c>
      <c r="Q78" s="195">
        <v>186.33160078045694</v>
      </c>
      <c r="R78" s="190">
        <f t="shared" si="29"/>
        <v>-9.3321723328537894E-3</v>
      </c>
      <c r="S78" s="190">
        <f t="shared" si="30"/>
        <v>4.8928016028796512E-3</v>
      </c>
      <c r="T78" s="193">
        <v>1950</v>
      </c>
      <c r="U78" s="208">
        <v>52828</v>
      </c>
      <c r="V78" s="4">
        <v>26707.785642062689</v>
      </c>
      <c r="W78" s="44"/>
      <c r="Z78" s="4"/>
      <c r="AA78" s="4"/>
    </row>
    <row r="79" spans="2:27">
      <c r="B79" s="3">
        <v>1839</v>
      </c>
      <c r="C79" t="s">
        <v>100</v>
      </c>
      <c r="D79" s="199">
        <v>28080</v>
      </c>
      <c r="E79" s="37">
        <f t="shared" si="26"/>
        <v>27610.619469026547</v>
      </c>
      <c r="F79" s="169">
        <f t="shared" si="27"/>
        <v>0.87749471656024214</v>
      </c>
      <c r="G79" s="38">
        <f t="shared" si="17"/>
        <v>2312.7980375263132</v>
      </c>
      <c r="H79" s="38">
        <f t="shared" si="18"/>
        <v>2352.1156041642603</v>
      </c>
      <c r="I79" s="38">
        <f t="shared" si="19"/>
        <v>247.84728828538499</v>
      </c>
      <c r="J79" s="39">
        <f t="shared" si="20"/>
        <v>252.06069218623654</v>
      </c>
      <c r="K79" s="38">
        <f t="shared" si="21"/>
        <v>-107.81687202881085</v>
      </c>
      <c r="L79" s="39">
        <f t="shared" si="22"/>
        <v>-109.64975885330064</v>
      </c>
      <c r="M79" s="35">
        <f t="shared" si="23"/>
        <v>2242.4658453109596</v>
      </c>
      <c r="N79" s="35">
        <f t="shared" si="24"/>
        <v>30322.465845310959</v>
      </c>
      <c r="O79" s="35">
        <f t="shared" si="25"/>
        <v>29815.600634524049</v>
      </c>
      <c r="P79" s="36">
        <f t="shared" si="28"/>
        <v>0.94757135229126654</v>
      </c>
      <c r="Q79" s="195">
        <v>171.95871179165215</v>
      </c>
      <c r="R79" s="190">
        <f t="shared" si="29"/>
        <v>1.2147208304797607E-2</v>
      </c>
      <c r="S79" s="190">
        <f t="shared" si="30"/>
        <v>1.7123349938547819E-2</v>
      </c>
      <c r="T79" s="193">
        <v>1017</v>
      </c>
      <c r="U79" s="208">
        <v>27743</v>
      </c>
      <c r="V79" s="4">
        <v>27145.792563600782</v>
      </c>
      <c r="W79" s="44"/>
      <c r="Z79" s="4"/>
      <c r="AA79" s="4"/>
    </row>
    <row r="80" spans="2:27">
      <c r="B80" s="3">
        <v>1840</v>
      </c>
      <c r="C80" t="s">
        <v>101</v>
      </c>
      <c r="D80" s="199">
        <v>111066</v>
      </c>
      <c r="E80" s="37">
        <f t="shared" si="26"/>
        <v>23777.777777777777</v>
      </c>
      <c r="F80" s="169">
        <f t="shared" si="27"/>
        <v>0.75568294999500629</v>
      </c>
      <c r="G80" s="38">
        <f t="shared" si="17"/>
        <v>4612.5030522755751</v>
      </c>
      <c r="H80" s="38">
        <f t="shared" si="18"/>
        <v>21545.001757179212</v>
      </c>
      <c r="I80" s="38">
        <f t="shared" si="19"/>
        <v>1589.3418802224544</v>
      </c>
      <c r="J80" s="39">
        <f t="shared" si="20"/>
        <v>7423.8159225190839</v>
      </c>
      <c r="K80" s="38">
        <f t="shared" si="21"/>
        <v>1233.6777199082585</v>
      </c>
      <c r="L80" s="39">
        <f t="shared" si="22"/>
        <v>5762.5086296914751</v>
      </c>
      <c r="M80" s="35">
        <f t="shared" si="23"/>
        <v>27307.510386870686</v>
      </c>
      <c r="N80" s="35">
        <f t="shared" si="24"/>
        <v>138373.51038687068</v>
      </c>
      <c r="O80" s="35">
        <f t="shared" si="25"/>
        <v>29623.958549961611</v>
      </c>
      <c r="P80" s="36">
        <f t="shared" si="28"/>
        <v>0.94148076396300484</v>
      </c>
      <c r="Q80" s="195">
        <v>618.71700371563929</v>
      </c>
      <c r="R80" s="190">
        <f t="shared" si="29"/>
        <v>2.0712696883189394E-4</v>
      </c>
      <c r="S80" s="190">
        <f t="shared" si="30"/>
        <v>-2.7907107056625324E-3</v>
      </c>
      <c r="T80" s="193">
        <v>4671</v>
      </c>
      <c r="U80" s="208">
        <v>111043</v>
      </c>
      <c r="V80" s="4">
        <v>23844.320377925702</v>
      </c>
      <c r="W80" s="44"/>
      <c r="Z80" s="4"/>
      <c r="AA80" s="4"/>
    </row>
    <row r="81" spans="2:29">
      <c r="B81" s="3">
        <v>1841</v>
      </c>
      <c r="C81" t="s">
        <v>102</v>
      </c>
      <c r="D81" s="199">
        <v>262631</v>
      </c>
      <c r="E81" s="37">
        <f t="shared" si="26"/>
        <v>26966.937057192732</v>
      </c>
      <c r="F81" s="169">
        <f t="shared" si="27"/>
        <v>0.85703780808122199</v>
      </c>
      <c r="G81" s="38">
        <f t="shared" si="17"/>
        <v>2699.0074846266025</v>
      </c>
      <c r="H81" s="38">
        <f t="shared" si="18"/>
        <v>26285.633892778482</v>
      </c>
      <c r="I81" s="38">
        <f t="shared" si="19"/>
        <v>473.13613242722039</v>
      </c>
      <c r="J81" s="39">
        <f t="shared" si="20"/>
        <v>4607.8727937086996</v>
      </c>
      <c r="K81" s="38">
        <f t="shared" si="21"/>
        <v>117.47197211302455</v>
      </c>
      <c r="L81" s="39">
        <f t="shared" si="22"/>
        <v>1144.0595364087462</v>
      </c>
      <c r="M81" s="35">
        <f t="shared" si="23"/>
        <v>27429.693429187228</v>
      </c>
      <c r="N81" s="35">
        <f t="shared" si="24"/>
        <v>290060.69342918723</v>
      </c>
      <c r="O81" s="35">
        <f t="shared" si="25"/>
        <v>29783.41651393236</v>
      </c>
      <c r="P81" s="36">
        <f t="shared" si="28"/>
        <v>0.94654850686731562</v>
      </c>
      <c r="Q81" s="195">
        <v>1965.261646154293</v>
      </c>
      <c r="R81" s="36">
        <f t="shared" si="29"/>
        <v>-1.2754488316843593E-2</v>
      </c>
      <c r="S81" s="36">
        <f t="shared" si="30"/>
        <v>-1.0625711671875185E-2</v>
      </c>
      <c r="T81" s="193">
        <v>9739</v>
      </c>
      <c r="U81" s="208">
        <v>266024</v>
      </c>
      <c r="V81" s="4">
        <v>27256.557377049179</v>
      </c>
      <c r="Z81" s="4"/>
      <c r="AA81" s="4"/>
    </row>
    <row r="82" spans="2:29">
      <c r="B82" s="3">
        <v>1845</v>
      </c>
      <c r="C82" t="s">
        <v>103</v>
      </c>
      <c r="D82" s="199">
        <v>59582</v>
      </c>
      <c r="E82" s="37">
        <f t="shared" si="26"/>
        <v>30935.617860851504</v>
      </c>
      <c r="F82" s="169">
        <f t="shared" si="27"/>
        <v>0.98316668544419727</v>
      </c>
      <c r="G82" s="38">
        <f t="shared" si="17"/>
        <v>317.7990024313396</v>
      </c>
      <c r="H82" s="38">
        <f t="shared" si="18"/>
        <v>612.08087868276004</v>
      </c>
      <c r="I82" s="38">
        <f t="shared" si="19"/>
        <v>0</v>
      </c>
      <c r="J82" s="39">
        <f t="shared" si="20"/>
        <v>0</v>
      </c>
      <c r="K82" s="38">
        <f t="shared" si="21"/>
        <v>-355.66416031419584</v>
      </c>
      <c r="L82" s="39">
        <f t="shared" si="22"/>
        <v>-685.00917276514122</v>
      </c>
      <c r="M82" s="35">
        <f t="shared" si="23"/>
        <v>-72.928294082381171</v>
      </c>
      <c r="N82" s="35">
        <f t="shared" si="24"/>
        <v>59509.071705917617</v>
      </c>
      <c r="O82" s="35">
        <f t="shared" si="25"/>
        <v>30897.75270296865</v>
      </c>
      <c r="P82" s="36">
        <f t="shared" si="28"/>
        <v>0.98196329064093357</v>
      </c>
      <c r="Q82" s="195">
        <v>236.11571097616559</v>
      </c>
      <c r="R82" s="36">
        <f t="shared" si="29"/>
        <v>-9.8052250216047326E-3</v>
      </c>
      <c r="S82" s="36">
        <f t="shared" si="30"/>
        <v>1.5386646200587035E-2</v>
      </c>
      <c r="T82" s="193">
        <v>1926</v>
      </c>
      <c r="U82" s="208">
        <v>60172</v>
      </c>
      <c r="V82" s="4">
        <v>30466.835443037973</v>
      </c>
      <c r="Z82" s="4"/>
      <c r="AA82" s="4"/>
    </row>
    <row r="83" spans="2:29">
      <c r="B83" s="3">
        <v>1848</v>
      </c>
      <c r="C83" t="s">
        <v>104</v>
      </c>
      <c r="D83" s="199">
        <v>68850</v>
      </c>
      <c r="E83" s="37">
        <f t="shared" si="26"/>
        <v>26399.539877300616</v>
      </c>
      <c r="F83" s="169">
        <f t="shared" si="27"/>
        <v>0.83900532503226177</v>
      </c>
      <c r="G83" s="38">
        <f t="shared" si="17"/>
        <v>3039.4457925618722</v>
      </c>
      <c r="H83" s="38">
        <f t="shared" si="18"/>
        <v>7926.8746270013626</v>
      </c>
      <c r="I83" s="38">
        <f t="shared" si="19"/>
        <v>671.72514538946086</v>
      </c>
      <c r="J83" s="39">
        <f t="shared" si="20"/>
        <v>1751.859179175714</v>
      </c>
      <c r="K83" s="38">
        <f t="shared" si="21"/>
        <v>316.06098507526502</v>
      </c>
      <c r="L83" s="39">
        <f t="shared" si="22"/>
        <v>824.28704907629117</v>
      </c>
      <c r="M83" s="35">
        <f t="shared" si="23"/>
        <v>8751.1616760776542</v>
      </c>
      <c r="N83" s="35">
        <f t="shared" si="24"/>
        <v>77601.161676077652</v>
      </c>
      <c r="O83" s="35">
        <f t="shared" si="25"/>
        <v>29755.046654937749</v>
      </c>
      <c r="P83" s="36">
        <f t="shared" si="28"/>
        <v>0.94564688271486741</v>
      </c>
      <c r="Q83" s="195">
        <v>300.54554606944475</v>
      </c>
      <c r="R83" s="36">
        <f t="shared" si="29"/>
        <v>3.9464943535237634E-2</v>
      </c>
      <c r="S83" s="36">
        <f t="shared" si="30"/>
        <v>2.6710772448915877E-2</v>
      </c>
      <c r="T83" s="193">
        <v>2608</v>
      </c>
      <c r="U83" s="208">
        <v>66236</v>
      </c>
      <c r="V83" s="4">
        <v>25712.732919254657</v>
      </c>
      <c r="Z83" s="4"/>
      <c r="AA83" s="4"/>
    </row>
    <row r="84" spans="2:29">
      <c r="B84" s="3">
        <v>1851</v>
      </c>
      <c r="C84" t="s">
        <v>105</v>
      </c>
      <c r="D84" s="199">
        <v>53127</v>
      </c>
      <c r="E84" s="37">
        <f t="shared" si="26"/>
        <v>26119.469026548672</v>
      </c>
      <c r="F84" s="169">
        <f t="shared" si="27"/>
        <v>0.83010437689985728</v>
      </c>
      <c r="G84" s="38">
        <f t="shared" si="17"/>
        <v>3207.4883030130391</v>
      </c>
      <c r="H84" s="38">
        <f t="shared" si="18"/>
        <v>6524.0312083285216</v>
      </c>
      <c r="I84" s="38">
        <f t="shared" si="19"/>
        <v>769.74994315264155</v>
      </c>
      <c r="J84" s="39">
        <f t="shared" si="20"/>
        <v>1565.6713843724731</v>
      </c>
      <c r="K84" s="38">
        <f t="shared" si="21"/>
        <v>414.08578283844571</v>
      </c>
      <c r="L84" s="39">
        <f t="shared" si="22"/>
        <v>842.25048229339859</v>
      </c>
      <c r="M84" s="35">
        <f t="shared" si="23"/>
        <v>7366.2816906219205</v>
      </c>
      <c r="N84" s="35">
        <f t="shared" si="24"/>
        <v>60493.281690621923</v>
      </c>
      <c r="O84" s="35">
        <f t="shared" si="25"/>
        <v>29741.043112400159</v>
      </c>
      <c r="P84" s="36">
        <f t="shared" si="28"/>
        <v>0.94520183530824742</v>
      </c>
      <c r="Q84" s="195">
        <v>403.76742358331467</v>
      </c>
      <c r="R84" s="36">
        <f t="shared" si="29"/>
        <v>1.2482847995121208E-2</v>
      </c>
      <c r="S84" s="36">
        <f t="shared" si="30"/>
        <v>3.388735264791868E-2</v>
      </c>
      <c r="T84" s="193">
        <v>2034</v>
      </c>
      <c r="U84" s="208">
        <v>52472</v>
      </c>
      <c r="V84" s="4">
        <v>25263.360616273472</v>
      </c>
      <c r="Z84" s="4"/>
      <c r="AA84" s="4"/>
    </row>
    <row r="85" spans="2:29">
      <c r="B85" s="3">
        <v>1853</v>
      </c>
      <c r="C85" t="s">
        <v>106</v>
      </c>
      <c r="D85" s="199">
        <v>31152</v>
      </c>
      <c r="E85" s="37">
        <f t="shared" si="26"/>
        <v>23109.792284866468</v>
      </c>
      <c r="F85" s="169">
        <f t="shared" si="27"/>
        <v>0.73445366387101663</v>
      </c>
      <c r="G85" s="38">
        <f t="shared" si="17"/>
        <v>5013.2943480223612</v>
      </c>
      <c r="H85" s="38">
        <f t="shared" si="18"/>
        <v>6757.9207811341421</v>
      </c>
      <c r="I85" s="38">
        <f t="shared" si="19"/>
        <v>1823.1368027414128</v>
      </c>
      <c r="J85" s="39">
        <f t="shared" si="20"/>
        <v>2457.5884100954245</v>
      </c>
      <c r="K85" s="38">
        <f t="shared" si="21"/>
        <v>1467.4726424272169</v>
      </c>
      <c r="L85" s="39">
        <f t="shared" si="22"/>
        <v>1978.1531219918884</v>
      </c>
      <c r="M85" s="35">
        <f t="shared" si="23"/>
        <v>8736.0739031260309</v>
      </c>
      <c r="N85" s="35">
        <f t="shared" si="24"/>
        <v>39888.073903126031</v>
      </c>
      <c r="O85" s="35">
        <f t="shared" si="25"/>
        <v>29590.559275316045</v>
      </c>
      <c r="P85" s="36">
        <f t="shared" si="28"/>
        <v>0.94041929965680537</v>
      </c>
      <c r="Q85" s="195">
        <v>231.95820402669415</v>
      </c>
      <c r="R85" s="36">
        <f t="shared" si="29"/>
        <v>1.2710900165794349E-2</v>
      </c>
      <c r="S85" s="36">
        <f t="shared" si="30"/>
        <v>4.2010399502935281E-2</v>
      </c>
      <c r="T85" s="193">
        <v>1348</v>
      </c>
      <c r="U85" s="208">
        <v>30761</v>
      </c>
      <c r="V85" s="4">
        <v>22178.082191780821</v>
      </c>
      <c r="Z85" s="4"/>
      <c r="AA85" s="4"/>
    </row>
    <row r="86" spans="2:29">
      <c r="B86" s="3">
        <v>1856</v>
      </c>
      <c r="C86" t="s">
        <v>107</v>
      </c>
      <c r="D86" s="199">
        <v>18270</v>
      </c>
      <c r="E86" s="37">
        <f t="shared" si="26"/>
        <v>36686.74698795181</v>
      </c>
      <c r="F86" s="169">
        <f t="shared" si="27"/>
        <v>1.1659436575055258</v>
      </c>
      <c r="G86" s="38">
        <f t="shared" si="17"/>
        <v>-3132.8784738288441</v>
      </c>
      <c r="H86" s="38">
        <f t="shared" si="18"/>
        <v>-1560.1734799667643</v>
      </c>
      <c r="I86" s="38">
        <f t="shared" si="19"/>
        <v>0</v>
      </c>
      <c r="J86" s="39">
        <f t="shared" si="20"/>
        <v>0</v>
      </c>
      <c r="K86" s="38">
        <f t="shared" si="21"/>
        <v>-355.66416031419584</v>
      </c>
      <c r="L86" s="39">
        <f t="shared" si="22"/>
        <v>-177.12075183646954</v>
      </c>
      <c r="M86" s="35">
        <f t="shared" si="23"/>
        <v>-1737.2942318032337</v>
      </c>
      <c r="N86" s="35">
        <f t="shared" si="24"/>
        <v>16532.705768196767</v>
      </c>
      <c r="O86" s="35">
        <f t="shared" si="25"/>
        <v>33198.204353808767</v>
      </c>
      <c r="P86" s="36">
        <f t="shared" si="28"/>
        <v>1.0550740794654647</v>
      </c>
      <c r="Q86" s="195">
        <v>57.840510937759291</v>
      </c>
      <c r="R86" s="36">
        <f t="shared" si="29"/>
        <v>-1.1042546281260149E-2</v>
      </c>
      <c r="S86" s="36">
        <f t="shared" si="30"/>
        <v>8.8160371267466727E-3</v>
      </c>
      <c r="T86" s="193">
        <v>498</v>
      </c>
      <c r="U86" s="208">
        <v>18474</v>
      </c>
      <c r="V86" s="4">
        <v>36366.141732283468</v>
      </c>
      <c r="Z86" s="4"/>
      <c r="AA86" s="4"/>
    </row>
    <row r="87" spans="2:29">
      <c r="B87" s="3">
        <v>1857</v>
      </c>
      <c r="C87" t="s">
        <v>108</v>
      </c>
      <c r="D87" s="199">
        <v>24227</v>
      </c>
      <c r="E87" s="37">
        <f t="shared" si="26"/>
        <v>33278.846153846156</v>
      </c>
      <c r="F87" s="169">
        <f t="shared" si="27"/>
        <v>1.057636961241663</v>
      </c>
      <c r="G87" s="38">
        <f t="shared" si="17"/>
        <v>-1088.1379733654517</v>
      </c>
      <c r="H87" s="38">
        <f t="shared" si="18"/>
        <v>-792.1644446100488</v>
      </c>
      <c r="I87" s="38">
        <f t="shared" si="19"/>
        <v>0</v>
      </c>
      <c r="J87" s="39">
        <f t="shared" si="20"/>
        <v>0</v>
      </c>
      <c r="K87" s="38">
        <f t="shared" si="21"/>
        <v>-355.66416031419584</v>
      </c>
      <c r="L87" s="39">
        <f t="shared" si="22"/>
        <v>-258.92350870873457</v>
      </c>
      <c r="M87" s="35">
        <f t="shared" si="23"/>
        <v>-1051.0879533187833</v>
      </c>
      <c r="N87" s="35">
        <f t="shared" si="24"/>
        <v>23175.912046681216</v>
      </c>
      <c r="O87" s="35">
        <f t="shared" si="25"/>
        <v>31835.044020166508</v>
      </c>
      <c r="P87" s="36">
        <f t="shared" si="28"/>
        <v>1.0117514009599198</v>
      </c>
      <c r="Q87" s="195">
        <v>-647.76166272552211</v>
      </c>
      <c r="R87" s="36">
        <f t="shared" si="29"/>
        <v>5.5964782286536195E-2</v>
      </c>
      <c r="S87" s="36">
        <f t="shared" si="30"/>
        <v>6.1766786584813931E-2</v>
      </c>
      <c r="T87" s="193">
        <v>728</v>
      </c>
      <c r="U87" s="208">
        <v>22943</v>
      </c>
      <c r="V87" s="4">
        <v>31342.896174863388</v>
      </c>
      <c r="Z87" s="4"/>
      <c r="AA87" s="4"/>
    </row>
    <row r="88" spans="2:29">
      <c r="B88" s="3">
        <v>1859</v>
      </c>
      <c r="C88" t="s">
        <v>109</v>
      </c>
      <c r="D88" s="199">
        <v>40310</v>
      </c>
      <c r="E88" s="37">
        <f t="shared" si="26"/>
        <v>31690.251572327041</v>
      </c>
      <c r="F88" s="169">
        <f t="shared" si="27"/>
        <v>1.007149743683831</v>
      </c>
      <c r="G88" s="38">
        <f t="shared" si="17"/>
        <v>-134.98122445398258</v>
      </c>
      <c r="H88" s="38">
        <f t="shared" si="18"/>
        <v>-171.69611750546585</v>
      </c>
      <c r="I88" s="38">
        <f t="shared" si="19"/>
        <v>0</v>
      </c>
      <c r="J88" s="39">
        <f t="shared" si="20"/>
        <v>0</v>
      </c>
      <c r="K88" s="38">
        <f t="shared" si="21"/>
        <v>-355.66416031419584</v>
      </c>
      <c r="L88" s="39">
        <f t="shared" si="22"/>
        <v>-452.40481191965711</v>
      </c>
      <c r="M88" s="35">
        <f t="shared" si="23"/>
        <v>-624.10092942512301</v>
      </c>
      <c r="N88" s="35">
        <f t="shared" si="24"/>
        <v>39685.89907057488</v>
      </c>
      <c r="O88" s="35">
        <f t="shared" si="25"/>
        <v>31199.606187558868</v>
      </c>
      <c r="P88" s="36">
        <f t="shared" si="28"/>
        <v>0.99155651393678712</v>
      </c>
      <c r="Q88" s="195">
        <v>104.63841347958646</v>
      </c>
      <c r="R88" s="36">
        <f t="shared" si="29"/>
        <v>-5.8695866627207259E-3</v>
      </c>
      <c r="S88" s="36">
        <f t="shared" si="30"/>
        <v>9.7613946790603059E-3</v>
      </c>
      <c r="T88" s="193">
        <v>1272</v>
      </c>
      <c r="U88" s="208">
        <v>40548</v>
      </c>
      <c r="V88" s="4">
        <v>31383.900928792569</v>
      </c>
      <c r="Z88" s="4"/>
      <c r="AA88" s="4"/>
    </row>
    <row r="89" spans="2:29">
      <c r="B89" s="3">
        <v>1860</v>
      </c>
      <c r="C89" t="s">
        <v>110</v>
      </c>
      <c r="D89" s="199">
        <v>297869</v>
      </c>
      <c r="E89" s="37">
        <f t="shared" si="26"/>
        <v>26053.441791305868</v>
      </c>
      <c r="F89" s="169">
        <f t="shared" si="27"/>
        <v>0.82800596146446159</v>
      </c>
      <c r="G89" s="38">
        <f t="shared" si="17"/>
        <v>3247.1046441587209</v>
      </c>
      <c r="H89" s="38">
        <f t="shared" si="18"/>
        <v>37124.147396666653</v>
      </c>
      <c r="I89" s="38">
        <f t="shared" si="19"/>
        <v>792.85947548762283</v>
      </c>
      <c r="J89" s="39">
        <f t="shared" si="20"/>
        <v>9064.7623832499921</v>
      </c>
      <c r="K89" s="38">
        <f t="shared" si="21"/>
        <v>437.19531517342699</v>
      </c>
      <c r="L89" s="39">
        <f t="shared" si="22"/>
        <v>4998.4540383777903</v>
      </c>
      <c r="M89" s="35">
        <f t="shared" si="23"/>
        <v>42122.601435044446</v>
      </c>
      <c r="N89" s="35">
        <f t="shared" si="24"/>
        <v>339991.60143504443</v>
      </c>
      <c r="O89" s="35">
        <f t="shared" si="25"/>
        <v>29737.741750638015</v>
      </c>
      <c r="P89" s="36">
        <f t="shared" si="28"/>
        <v>0.94509691453647759</v>
      </c>
      <c r="Q89" s="195">
        <v>932.0507393450971</v>
      </c>
      <c r="R89" s="36">
        <f t="shared" si="29"/>
        <v>2.6228570641089244E-2</v>
      </c>
      <c r="S89" s="36">
        <f t="shared" si="30"/>
        <v>3.0447300879883111E-2</v>
      </c>
      <c r="T89" s="193">
        <v>11433</v>
      </c>
      <c r="U89" s="208">
        <v>290256</v>
      </c>
      <c r="V89" s="4">
        <v>25283.623693379792</v>
      </c>
      <c r="Z89" s="4"/>
      <c r="AA89" s="4"/>
    </row>
    <row r="90" spans="2:29">
      <c r="B90" s="3">
        <v>1865</v>
      </c>
      <c r="C90" t="s">
        <v>111</v>
      </c>
      <c r="D90" s="199">
        <v>274393</v>
      </c>
      <c r="E90" s="37">
        <f t="shared" si="26"/>
        <v>28558.805162364697</v>
      </c>
      <c r="F90" s="169">
        <f t="shared" si="27"/>
        <v>0.9076290616862398</v>
      </c>
      <c r="G90" s="38">
        <f t="shared" si="17"/>
        <v>1743.8866215234236</v>
      </c>
      <c r="H90" s="38">
        <f t="shared" si="18"/>
        <v>16755.262659597054</v>
      </c>
      <c r="I90" s="38">
        <f t="shared" si="19"/>
        <v>0</v>
      </c>
      <c r="J90" s="39">
        <f t="shared" si="20"/>
        <v>0</v>
      </c>
      <c r="K90" s="38">
        <f t="shared" si="21"/>
        <v>-355.66416031419584</v>
      </c>
      <c r="L90" s="39">
        <f t="shared" si="22"/>
        <v>-3417.2212522987938</v>
      </c>
      <c r="M90" s="35">
        <f t="shared" si="23"/>
        <v>13338.04140729826</v>
      </c>
      <c r="N90" s="35">
        <f t="shared" si="24"/>
        <v>287731.04140729824</v>
      </c>
      <c r="O90" s="35">
        <f t="shared" si="25"/>
        <v>29947.027623573918</v>
      </c>
      <c r="P90" s="36">
        <f t="shared" si="28"/>
        <v>0.95174824113775025</v>
      </c>
      <c r="Q90" s="195">
        <v>303.96311062250425</v>
      </c>
      <c r="R90" s="36">
        <f t="shared" si="29"/>
        <v>-1.3198447833764291E-2</v>
      </c>
      <c r="S90" s="36">
        <f t="shared" si="30"/>
        <v>-1.4533628951391332E-2</v>
      </c>
      <c r="T90" s="193">
        <v>9608</v>
      </c>
      <c r="U90" s="208">
        <v>278063</v>
      </c>
      <c r="V90" s="4">
        <v>28979.989577905159</v>
      </c>
      <c r="Z90" s="4"/>
      <c r="AA90" s="4"/>
    </row>
    <row r="91" spans="2:29">
      <c r="B91" s="3">
        <v>1866</v>
      </c>
      <c r="C91" t="s">
        <v>112</v>
      </c>
      <c r="D91" s="199">
        <v>229795</v>
      </c>
      <c r="E91" s="37">
        <f t="shared" si="26"/>
        <v>28507.009055948394</v>
      </c>
      <c r="F91" s="169">
        <f t="shared" si="27"/>
        <v>0.90598292659065871</v>
      </c>
      <c r="G91" s="38">
        <f t="shared" si="17"/>
        <v>1774.9642853732053</v>
      </c>
      <c r="H91" s="38">
        <f t="shared" si="18"/>
        <v>14307.987104393407</v>
      </c>
      <c r="I91" s="38">
        <f t="shared" si="19"/>
        <v>0</v>
      </c>
      <c r="J91" s="39">
        <f t="shared" si="20"/>
        <v>0</v>
      </c>
      <c r="K91" s="38">
        <f t="shared" si="21"/>
        <v>-355.66416031419584</v>
      </c>
      <c r="L91" s="39">
        <f t="shared" si="22"/>
        <v>-2867.0087962927323</v>
      </c>
      <c r="M91" s="35">
        <f t="shared" si="23"/>
        <v>11440.978308100675</v>
      </c>
      <c r="N91" s="35">
        <f t="shared" si="24"/>
        <v>241235.97830810066</v>
      </c>
      <c r="O91" s="35">
        <f t="shared" si="25"/>
        <v>29926.3091810074</v>
      </c>
      <c r="P91" s="36">
        <f t="shared" si="28"/>
        <v>0.95108978709951786</v>
      </c>
      <c r="Q91" s="195">
        <v>904.73164391425234</v>
      </c>
      <c r="R91" s="36">
        <f t="shared" si="29"/>
        <v>0.14937728204871706</v>
      </c>
      <c r="S91" s="36">
        <f t="shared" si="30"/>
        <v>0.15365483054908441</v>
      </c>
      <c r="T91" s="193">
        <v>8061</v>
      </c>
      <c r="U91" s="208">
        <v>199930</v>
      </c>
      <c r="V91" s="4">
        <v>24710.17179582252</v>
      </c>
      <c r="Z91" s="4"/>
      <c r="AA91" s="4"/>
    </row>
    <row r="92" spans="2:29">
      <c r="B92" s="3">
        <v>1867</v>
      </c>
      <c r="C92" t="s">
        <v>113</v>
      </c>
      <c r="D92" s="199">
        <v>63494</v>
      </c>
      <c r="E92" s="37">
        <f t="shared" si="26"/>
        <v>24715.453483845857</v>
      </c>
      <c r="F92" s="169">
        <f t="shared" si="27"/>
        <v>0.78548327659921924</v>
      </c>
      <c r="G92" s="38">
        <f t="shared" si="17"/>
        <v>4049.8976286347279</v>
      </c>
      <c r="H92" s="38">
        <f t="shared" si="18"/>
        <v>10404.187007962617</v>
      </c>
      <c r="I92" s="38">
        <f t="shared" si="19"/>
        <v>1261.1553830986268</v>
      </c>
      <c r="J92" s="39">
        <f t="shared" si="20"/>
        <v>3239.9081791803719</v>
      </c>
      <c r="K92" s="38">
        <f t="shared" si="21"/>
        <v>905.49122278443087</v>
      </c>
      <c r="L92" s="39">
        <f t="shared" si="22"/>
        <v>2326.2069513332031</v>
      </c>
      <c r="M92" s="35">
        <f t="shared" si="23"/>
        <v>12730.39395929582</v>
      </c>
      <c r="N92" s="35">
        <f t="shared" si="24"/>
        <v>76224.39395929582</v>
      </c>
      <c r="O92" s="35">
        <f t="shared" si="25"/>
        <v>29670.842335265013</v>
      </c>
      <c r="P92" s="36">
        <f t="shared" si="28"/>
        <v>0.94297078029321546</v>
      </c>
      <c r="Q92" s="195">
        <v>337.95391405383816</v>
      </c>
      <c r="R92" s="36">
        <f t="shared" si="29"/>
        <v>-1.6648856262293052E-2</v>
      </c>
      <c r="S92" s="36">
        <f t="shared" si="30"/>
        <v>1.3416084148858505E-3</v>
      </c>
      <c r="T92" s="193">
        <v>2569</v>
      </c>
      <c r="U92" s="208">
        <v>64569</v>
      </c>
      <c r="V92" s="4">
        <v>24682.339449541283</v>
      </c>
      <c r="Z92" s="4"/>
      <c r="AA92" s="4"/>
    </row>
    <row r="93" spans="2:29">
      <c r="B93" s="3">
        <v>1868</v>
      </c>
      <c r="C93" t="s">
        <v>114</v>
      </c>
      <c r="D93" s="199">
        <v>120986</v>
      </c>
      <c r="E93" s="37">
        <f t="shared" si="26"/>
        <v>27434.467120181405</v>
      </c>
      <c r="F93" s="169">
        <f t="shared" si="27"/>
        <v>0.87189640843120186</v>
      </c>
      <c r="G93" s="38">
        <f t="shared" si="17"/>
        <v>2418.4894468333987</v>
      </c>
      <c r="H93" s="38">
        <f t="shared" si="18"/>
        <v>10665.538460535288</v>
      </c>
      <c r="I93" s="38">
        <f t="shared" si="19"/>
        <v>309.50061038118474</v>
      </c>
      <c r="J93" s="39">
        <f t="shared" si="20"/>
        <v>1364.8976917810246</v>
      </c>
      <c r="K93" s="38">
        <f t="shared" si="21"/>
        <v>-46.163549933011097</v>
      </c>
      <c r="L93" s="39">
        <f t="shared" si="22"/>
        <v>-203.58125520457895</v>
      </c>
      <c r="M93" s="35">
        <f t="shared" si="23"/>
        <v>10461.957205330709</v>
      </c>
      <c r="N93" s="35">
        <f t="shared" si="24"/>
        <v>131447.95720533072</v>
      </c>
      <c r="O93" s="35">
        <f t="shared" si="25"/>
        <v>29806.793017081796</v>
      </c>
      <c r="P93" s="36">
        <f t="shared" si="28"/>
        <v>0.94729143688481476</v>
      </c>
      <c r="Q93" s="195">
        <v>664.23069714964186</v>
      </c>
      <c r="R93" s="36">
        <f t="shared" si="29"/>
        <v>-4.0060300710120206E-2</v>
      </c>
      <c r="S93" s="36">
        <f t="shared" si="30"/>
        <v>-3.1571038063339024E-2</v>
      </c>
      <c r="T93" s="193">
        <v>4410</v>
      </c>
      <c r="U93" s="208">
        <v>126035</v>
      </c>
      <c r="V93" s="4">
        <v>28328.837941110363</v>
      </c>
      <c r="Z93" s="4"/>
      <c r="AA93" s="4"/>
    </row>
    <row r="94" spans="2:29">
      <c r="B94" s="3">
        <v>1870</v>
      </c>
      <c r="C94" t="s">
        <v>115</v>
      </c>
      <c r="D94" s="199">
        <v>286545</v>
      </c>
      <c r="E94" s="37">
        <f t="shared" si="26"/>
        <v>27119.534355479842</v>
      </c>
      <c r="F94" s="169">
        <f t="shared" si="27"/>
        <v>0.86188751176709977</v>
      </c>
      <c r="G94" s="38">
        <f t="shared" si="17"/>
        <v>2607.4491056543366</v>
      </c>
      <c r="H94" s="38">
        <f t="shared" si="18"/>
        <v>27550.307250343722</v>
      </c>
      <c r="I94" s="38">
        <f t="shared" si="19"/>
        <v>419.72707802673193</v>
      </c>
      <c r="J94" s="39">
        <f t="shared" si="20"/>
        <v>4434.8363064304494</v>
      </c>
      <c r="K94" s="38">
        <f t="shared" si="21"/>
        <v>64.062917712536091</v>
      </c>
      <c r="L94" s="39">
        <f t="shared" si="22"/>
        <v>676.88878855065627</v>
      </c>
      <c r="M94" s="35">
        <f t="shared" si="23"/>
        <v>28227.196038894377</v>
      </c>
      <c r="N94" s="35">
        <f t="shared" si="24"/>
        <v>314772.19603889436</v>
      </c>
      <c r="O94" s="35">
        <f t="shared" si="25"/>
        <v>29791.046378846713</v>
      </c>
      <c r="P94" s="36">
        <f t="shared" si="28"/>
        <v>0.94679099205160944</v>
      </c>
      <c r="Q94" s="195">
        <v>535.75599684425833</v>
      </c>
      <c r="R94" s="36">
        <f t="shared" si="29"/>
        <v>2.587006254497546E-2</v>
      </c>
      <c r="S94" s="36">
        <f t="shared" si="30"/>
        <v>2.1209664759421955E-2</v>
      </c>
      <c r="T94" s="193">
        <v>10566</v>
      </c>
      <c r="U94" s="208">
        <v>279319</v>
      </c>
      <c r="V94" s="4">
        <v>26556.284464727134</v>
      </c>
      <c r="Z94" s="45"/>
      <c r="AA94" s="45"/>
      <c r="AB94" s="45"/>
      <c r="AC94" s="45"/>
    </row>
    <row r="95" spans="2:29">
      <c r="B95" s="3">
        <v>1871</v>
      </c>
      <c r="C95" t="s">
        <v>116</v>
      </c>
      <c r="D95" s="199">
        <v>118622</v>
      </c>
      <c r="E95" s="37">
        <f t="shared" si="26"/>
        <v>25438.9877761098</v>
      </c>
      <c r="F95" s="169">
        <f t="shared" si="27"/>
        <v>0.80847796237307479</v>
      </c>
      <c r="G95" s="38">
        <f t="shared" ref="G95:G158" si="31">($E$363-E95)*0.6</f>
        <v>3615.777053276362</v>
      </c>
      <c r="H95" s="38">
        <f t="shared" ref="H95:H158" si="32">G95*T95/1000</f>
        <v>16860.368399427676</v>
      </c>
      <c r="I95" s="38">
        <f t="shared" ref="I95:I158" si="33">IF(E95&lt;E$363*0.9,(E$363*0.9-E95)*0.35,0)</f>
        <v>1007.9183808062467</v>
      </c>
      <c r="J95" s="39">
        <f t="shared" ref="J95:J158" si="34">I95*T95/1000</f>
        <v>4699.9234096995287</v>
      </c>
      <c r="K95" s="38">
        <f t="shared" ref="K95:K158" si="35">I95+J$365</f>
        <v>652.25422049205076</v>
      </c>
      <c r="L95" s="39">
        <f t="shared" ref="L95:L158" si="36">K95*T95/1000</f>
        <v>3041.4614301544325</v>
      </c>
      <c r="M95" s="35">
        <f t="shared" ref="M95:M158" si="37">H95+L95</f>
        <v>19901.829829582108</v>
      </c>
      <c r="N95" s="35">
        <f t="shared" ref="N95:N158" si="38">D95+M95</f>
        <v>138523.8298295821</v>
      </c>
      <c r="O95" s="35">
        <f t="shared" ref="O95:O158" si="39">N95/T95*1000</f>
        <v>29707.019049878214</v>
      </c>
      <c r="P95" s="36">
        <f t="shared" si="28"/>
        <v>0.94412051458190827</v>
      </c>
      <c r="Q95" s="195">
        <v>278.44692535346985</v>
      </c>
      <c r="R95" s="36">
        <f t="shared" si="29"/>
        <v>-6.9237167113914908E-2</v>
      </c>
      <c r="S95" s="36">
        <f t="shared" si="30"/>
        <v>-4.7679717842695299E-2</v>
      </c>
      <c r="T95" s="193">
        <v>4663</v>
      </c>
      <c r="U95" s="208">
        <v>127446</v>
      </c>
      <c r="V95" s="4">
        <v>26712.638859777824</v>
      </c>
      <c r="Z95" s="45"/>
      <c r="AA95" s="45"/>
      <c r="AB95" s="44"/>
      <c r="AC95" s="44"/>
    </row>
    <row r="96" spans="2:29">
      <c r="B96" s="3">
        <v>1874</v>
      </c>
      <c r="C96" t="s">
        <v>117</v>
      </c>
      <c r="D96" s="199">
        <v>31448</v>
      </c>
      <c r="E96" s="37">
        <f t="shared" si="26"/>
        <v>30983.251231527094</v>
      </c>
      <c r="F96" s="169">
        <f t="shared" si="27"/>
        <v>0.98468052439108056</v>
      </c>
      <c r="G96" s="38">
        <f t="shared" si="31"/>
        <v>289.21898002598533</v>
      </c>
      <c r="H96" s="38">
        <f t="shared" si="32"/>
        <v>293.55726472637514</v>
      </c>
      <c r="I96" s="38">
        <f t="shared" si="33"/>
        <v>0</v>
      </c>
      <c r="J96" s="39">
        <f t="shared" si="34"/>
        <v>0</v>
      </c>
      <c r="K96" s="38">
        <f t="shared" si="35"/>
        <v>-355.66416031419584</v>
      </c>
      <c r="L96" s="39">
        <f t="shared" si="36"/>
        <v>-360.99912271890878</v>
      </c>
      <c r="M96" s="35">
        <f t="shared" si="37"/>
        <v>-67.441857992533642</v>
      </c>
      <c r="N96" s="35">
        <f t="shared" si="38"/>
        <v>31380.558142007467</v>
      </c>
      <c r="O96" s="35">
        <f t="shared" si="39"/>
        <v>30916.806051238884</v>
      </c>
      <c r="P96" s="36">
        <f t="shared" si="28"/>
        <v>0.98256882621968678</v>
      </c>
      <c r="Q96" s="195">
        <v>93.003451007686976</v>
      </c>
      <c r="R96" s="36">
        <f t="shared" si="29"/>
        <v>-7.5086026881562309E-2</v>
      </c>
      <c r="S96" s="36">
        <f t="shared" si="30"/>
        <v>-5.3216139832456329E-2</v>
      </c>
      <c r="T96" s="193">
        <v>1015</v>
      </c>
      <c r="U96" s="208">
        <v>34001</v>
      </c>
      <c r="V96" s="4">
        <v>32724.735322425408</v>
      </c>
      <c r="X96" s="4"/>
      <c r="Z96" s="45"/>
      <c r="AA96" s="45"/>
      <c r="AB96" s="44"/>
      <c r="AC96" s="44"/>
    </row>
    <row r="97" spans="2:29">
      <c r="B97" s="197">
        <v>1875</v>
      </c>
      <c r="C97" s="198" t="s">
        <v>118</v>
      </c>
      <c r="D97" s="199">
        <v>78376</v>
      </c>
      <c r="E97" s="37">
        <f t="shared" si="26"/>
        <v>28335.502530730297</v>
      </c>
      <c r="F97" s="169">
        <f t="shared" si="27"/>
        <v>0.90053226765476224</v>
      </c>
      <c r="G97" s="38">
        <f t="shared" si="31"/>
        <v>1877.8682005040637</v>
      </c>
      <c r="H97" s="38">
        <f t="shared" si="32"/>
        <v>5194.1834425942407</v>
      </c>
      <c r="I97" s="38">
        <f t="shared" si="33"/>
        <v>0</v>
      </c>
      <c r="J97" s="39">
        <f t="shared" si="34"/>
        <v>0</v>
      </c>
      <c r="K97" s="38">
        <f t="shared" si="35"/>
        <v>-355.66416031419584</v>
      </c>
      <c r="L97" s="39">
        <f t="shared" si="36"/>
        <v>-983.76706742906572</v>
      </c>
      <c r="M97" s="35">
        <f t="shared" si="37"/>
        <v>4210.4163751651749</v>
      </c>
      <c r="N97" s="35">
        <f t="shared" si="38"/>
        <v>82586.416375165179</v>
      </c>
      <c r="O97" s="35">
        <f t="shared" si="39"/>
        <v>29857.706570920163</v>
      </c>
      <c r="P97" s="36">
        <f t="shared" si="28"/>
        <v>0.94890952352515934</v>
      </c>
      <c r="Q97" s="195">
        <v>186.35994629286779</v>
      </c>
      <c r="R97" s="36">
        <f t="shared" si="29"/>
        <v>3.0357571545853528E-3</v>
      </c>
      <c r="S97" s="36">
        <f t="shared" si="30"/>
        <v>8.8378439638671195E-3</v>
      </c>
      <c r="T97" s="193">
        <v>2766</v>
      </c>
      <c r="U97" s="208">
        <v>78138.78961038962</v>
      </c>
      <c r="V97" s="4">
        <v>28087.271606897779</v>
      </c>
      <c r="W97" s="4"/>
      <c r="X97" s="4"/>
      <c r="Z97" s="44"/>
      <c r="AA97" s="44"/>
      <c r="AB97" s="44"/>
      <c r="AC97" s="44"/>
    </row>
    <row r="98" spans="2:29" ht="29.1" customHeight="1">
      <c r="B98" s="3">
        <v>3001</v>
      </c>
      <c r="C98" t="s">
        <v>119</v>
      </c>
      <c r="D98" s="199">
        <v>771295</v>
      </c>
      <c r="E98" s="37">
        <f t="shared" si="26"/>
        <v>24584.674720300896</v>
      </c>
      <c r="F98" s="169">
        <f t="shared" si="27"/>
        <v>0.78132698904552211</v>
      </c>
      <c r="G98" s="38">
        <f t="shared" si="31"/>
        <v>4128.3648867617039</v>
      </c>
      <c r="H98" s="38">
        <f t="shared" si="32"/>
        <v>129519.19159237493</v>
      </c>
      <c r="I98" s="38">
        <f t="shared" si="33"/>
        <v>1306.9279503393627</v>
      </c>
      <c r="J98" s="39">
        <f t="shared" si="34"/>
        <v>41002.25058599683</v>
      </c>
      <c r="K98" s="38">
        <f t="shared" si="35"/>
        <v>951.26379002516683</v>
      </c>
      <c r="L98" s="39">
        <f t="shared" si="36"/>
        <v>29843.998884459557</v>
      </c>
      <c r="M98" s="35">
        <f t="shared" si="37"/>
        <v>159363.19047683448</v>
      </c>
      <c r="N98" s="35">
        <f t="shared" si="38"/>
        <v>930658.19047683454</v>
      </c>
      <c r="O98" s="35">
        <f t="shared" si="39"/>
        <v>29664.303397087766</v>
      </c>
      <c r="P98" s="36">
        <f t="shared" si="28"/>
        <v>0.94276296591553055</v>
      </c>
      <c r="Q98" s="195">
        <v>4297.1710570693831</v>
      </c>
      <c r="R98" s="36">
        <f t="shared" si="29"/>
        <v>4.4512337262348003E-3</v>
      </c>
      <c r="S98" s="36">
        <f t="shared" si="30"/>
        <v>-1.8239851501984543E-3</v>
      </c>
      <c r="T98" s="193">
        <v>31373</v>
      </c>
      <c r="U98" s="208">
        <v>767877</v>
      </c>
      <c r="V98" s="4">
        <v>24629.59874266286</v>
      </c>
      <c r="Z98" s="45"/>
      <c r="AA98" s="45"/>
      <c r="AB98" s="44"/>
      <c r="AC98" s="44"/>
    </row>
    <row r="99" spans="2:29">
      <c r="B99" s="3">
        <v>3002</v>
      </c>
      <c r="C99" t="s">
        <v>120</v>
      </c>
      <c r="D99" s="199">
        <v>1373136</v>
      </c>
      <c r="E99" s="37">
        <f t="shared" si="26"/>
        <v>27867.919550260791</v>
      </c>
      <c r="F99" s="169">
        <f t="shared" si="27"/>
        <v>0.88567198553122073</v>
      </c>
      <c r="G99" s="38">
        <f t="shared" si="31"/>
        <v>2158.4179887857672</v>
      </c>
      <c r="H99" s="38">
        <f t="shared" si="32"/>
        <v>106351.72956144111</v>
      </c>
      <c r="I99" s="38">
        <f t="shared" si="33"/>
        <v>157.7922598533998</v>
      </c>
      <c r="J99" s="39">
        <f t="shared" si="34"/>
        <v>7774.8980197565688</v>
      </c>
      <c r="K99" s="38">
        <f t="shared" si="35"/>
        <v>-197.87190046079604</v>
      </c>
      <c r="L99" s="39">
        <f t="shared" si="36"/>
        <v>-9749.7421514048037</v>
      </c>
      <c r="M99" s="35">
        <f t="shared" si="37"/>
        <v>96601.987410036309</v>
      </c>
      <c r="N99" s="35">
        <f t="shared" si="38"/>
        <v>1469737.9874100364</v>
      </c>
      <c r="O99" s="35">
        <f t="shared" si="39"/>
        <v>29828.465638585763</v>
      </c>
      <c r="P99" s="36">
        <f t="shared" si="28"/>
        <v>0.94798021573981561</v>
      </c>
      <c r="Q99" s="195">
        <v>2028.1713924388605</v>
      </c>
      <c r="R99" s="36">
        <f t="shared" si="29"/>
        <v>-3.2121989516253726E-3</v>
      </c>
      <c r="S99" s="36">
        <f t="shared" si="30"/>
        <v>-1.1344618248632782E-2</v>
      </c>
      <c r="T99" s="193">
        <v>49273</v>
      </c>
      <c r="U99" s="208">
        <v>1377561</v>
      </c>
      <c r="V99" s="4">
        <v>28187.698225941764</v>
      </c>
      <c r="Z99" s="45"/>
      <c r="AA99" s="45"/>
      <c r="AB99" s="44"/>
      <c r="AC99" s="44"/>
    </row>
    <row r="100" spans="2:29">
      <c r="B100" s="3">
        <v>3003</v>
      </c>
      <c r="C100" t="s">
        <v>121</v>
      </c>
      <c r="D100" s="199">
        <v>1427126</v>
      </c>
      <c r="E100" s="37">
        <f t="shared" si="26"/>
        <v>25155.573573997041</v>
      </c>
      <c r="F100" s="169">
        <f t="shared" si="27"/>
        <v>0.79947075899500264</v>
      </c>
      <c r="G100" s="38">
        <f t="shared" si="31"/>
        <v>3785.8255745440174</v>
      </c>
      <c r="H100" s="38">
        <f t="shared" si="32"/>
        <v>214777.45649503122</v>
      </c>
      <c r="I100" s="38">
        <f t="shared" si="33"/>
        <v>1107.1133515457122</v>
      </c>
      <c r="J100" s="39">
        <f t="shared" si="34"/>
        <v>62808.754659891347</v>
      </c>
      <c r="K100" s="38">
        <f t="shared" si="35"/>
        <v>751.44919123151635</v>
      </c>
      <c r="L100" s="39">
        <f t="shared" si="36"/>
        <v>42631.21551694638</v>
      </c>
      <c r="M100" s="35">
        <f t="shared" si="37"/>
        <v>257408.67201197759</v>
      </c>
      <c r="N100" s="35">
        <f t="shared" si="38"/>
        <v>1684534.6720119775</v>
      </c>
      <c r="O100" s="35">
        <f t="shared" si="39"/>
        <v>29692.848339772572</v>
      </c>
      <c r="P100" s="36">
        <f t="shared" si="28"/>
        <v>0.94367015441300461</v>
      </c>
      <c r="Q100" s="195">
        <v>570.56070537268533</v>
      </c>
      <c r="R100" s="36">
        <f t="shared" si="29"/>
        <v>7.6068660897855899E-3</v>
      </c>
      <c r="S100" s="36">
        <f t="shared" si="30"/>
        <v>-5.4473369451151533E-3</v>
      </c>
      <c r="T100" s="193">
        <v>56732</v>
      </c>
      <c r="U100" s="208">
        <v>1416352</v>
      </c>
      <c r="V100" s="4">
        <v>25293.355001160777</v>
      </c>
      <c r="Z100" s="4"/>
      <c r="AA100" s="4"/>
    </row>
    <row r="101" spans="2:29">
      <c r="B101" s="3">
        <v>3004</v>
      </c>
      <c r="C101" t="s">
        <v>122</v>
      </c>
      <c r="D101" s="199">
        <v>2171553</v>
      </c>
      <c r="E101" s="37">
        <f t="shared" si="26"/>
        <v>26358.596831947561</v>
      </c>
      <c r="F101" s="169">
        <f t="shared" si="27"/>
        <v>0.83770411170680581</v>
      </c>
      <c r="G101" s="38">
        <f t="shared" si="31"/>
        <v>3064.0116197737048</v>
      </c>
      <c r="H101" s="38">
        <f t="shared" si="32"/>
        <v>252428.59729505668</v>
      </c>
      <c r="I101" s="38">
        <f t="shared" si="33"/>
        <v>686.05521126303006</v>
      </c>
      <c r="J101" s="39">
        <f t="shared" si="34"/>
        <v>56520.658579904732</v>
      </c>
      <c r="K101" s="38">
        <f t="shared" si="35"/>
        <v>330.39105094883422</v>
      </c>
      <c r="L101" s="39">
        <f t="shared" si="36"/>
        <v>27219.266732419706</v>
      </c>
      <c r="M101" s="35">
        <f t="shared" si="37"/>
        <v>279647.8640274764</v>
      </c>
      <c r="N101" s="35">
        <f t="shared" si="38"/>
        <v>2451200.8640274764</v>
      </c>
      <c r="O101" s="35">
        <f t="shared" si="39"/>
        <v>29752.999502670104</v>
      </c>
      <c r="P101" s="36">
        <f t="shared" si="28"/>
        <v>0.94558182204859487</v>
      </c>
      <c r="Q101" s="195">
        <v>5601.1257334862021</v>
      </c>
      <c r="R101" s="36">
        <f t="shared" si="29"/>
        <v>-3.1141471754548147E-2</v>
      </c>
      <c r="S101" s="36">
        <f t="shared" si="30"/>
        <v>-3.8350433068069602E-2</v>
      </c>
      <c r="T101" s="193">
        <v>82385</v>
      </c>
      <c r="U101" s="208">
        <v>2241352</v>
      </c>
      <c r="V101" s="4">
        <v>27409.773516607151</v>
      </c>
      <c r="Z101" s="4"/>
      <c r="AA101" s="4"/>
    </row>
    <row r="102" spans="2:29">
      <c r="B102" s="3">
        <v>3005</v>
      </c>
      <c r="C102" t="s">
        <v>123</v>
      </c>
      <c r="D102" s="199">
        <v>2988879</v>
      </c>
      <c r="E102" s="37">
        <f t="shared" si="26"/>
        <v>29480.194504172174</v>
      </c>
      <c r="F102" s="169">
        <f t="shared" si="27"/>
        <v>0.9369117903927785</v>
      </c>
      <c r="G102" s="38">
        <f t="shared" si="31"/>
        <v>1191.0530164389377</v>
      </c>
      <c r="H102" s="38">
        <f t="shared" si="32"/>
        <v>120756.10112467814</v>
      </c>
      <c r="I102" s="38">
        <f t="shared" si="33"/>
        <v>0</v>
      </c>
      <c r="J102" s="39">
        <f t="shared" si="34"/>
        <v>0</v>
      </c>
      <c r="K102" s="38">
        <f t="shared" si="35"/>
        <v>-355.66416031419584</v>
      </c>
      <c r="L102" s="39">
        <f t="shared" si="36"/>
        <v>-36059.36655761506</v>
      </c>
      <c r="M102" s="35">
        <f t="shared" si="37"/>
        <v>84696.734567063075</v>
      </c>
      <c r="N102" s="35">
        <f t="shared" si="38"/>
        <v>3073575.7345670629</v>
      </c>
      <c r="O102" s="35">
        <f t="shared" si="39"/>
        <v>30315.583360296914</v>
      </c>
      <c r="P102" s="36">
        <f t="shared" si="28"/>
        <v>0.96346133262036582</v>
      </c>
      <c r="Q102" s="195">
        <v>-186.38947402429767</v>
      </c>
      <c r="R102" s="36">
        <f t="shared" si="29"/>
        <v>6.7209511860353496E-3</v>
      </c>
      <c r="S102" s="36">
        <f t="shared" si="30"/>
        <v>-1.2723651071881103E-3</v>
      </c>
      <c r="T102" s="193">
        <v>101386</v>
      </c>
      <c r="U102" s="208">
        <v>2968925</v>
      </c>
      <c r="V102" s="4">
        <v>29517.751861683617</v>
      </c>
      <c r="Z102" s="45"/>
      <c r="AA102" s="45"/>
    </row>
    <row r="103" spans="2:29">
      <c r="B103" s="3">
        <v>3006</v>
      </c>
      <c r="C103" t="s">
        <v>124</v>
      </c>
      <c r="D103" s="199">
        <v>897703</v>
      </c>
      <c r="E103" s="37">
        <f t="shared" si="26"/>
        <v>32381.163654727126</v>
      </c>
      <c r="F103" s="169">
        <f t="shared" si="27"/>
        <v>1.0291076610928853</v>
      </c>
      <c r="G103" s="38">
        <f t="shared" si="31"/>
        <v>-549.52847389403394</v>
      </c>
      <c r="H103" s="38">
        <f t="shared" si="32"/>
        <v>-15234.577881764302</v>
      </c>
      <c r="I103" s="38">
        <f t="shared" si="33"/>
        <v>0</v>
      </c>
      <c r="J103" s="39">
        <f t="shared" si="34"/>
        <v>0</v>
      </c>
      <c r="K103" s="38">
        <f t="shared" si="35"/>
        <v>-355.66416031419584</v>
      </c>
      <c r="L103" s="39">
        <f t="shared" si="36"/>
        <v>-9860.0775163904527</v>
      </c>
      <c r="M103" s="35">
        <f t="shared" si="37"/>
        <v>-25094.655398154755</v>
      </c>
      <c r="N103" s="35">
        <f t="shared" si="38"/>
        <v>872608.34460184525</v>
      </c>
      <c r="O103" s="35">
        <f t="shared" si="39"/>
        <v>31475.971020518889</v>
      </c>
      <c r="P103" s="36">
        <f t="shared" si="28"/>
        <v>1.0003396809004084</v>
      </c>
      <c r="Q103" s="195">
        <v>475.35278057739197</v>
      </c>
      <c r="R103" s="36">
        <f t="shared" si="29"/>
        <v>2.2731662548692764E-3</v>
      </c>
      <c r="S103" s="36">
        <f t="shared" si="30"/>
        <v>-6.4758907098775194E-3</v>
      </c>
      <c r="T103" s="193">
        <v>27723</v>
      </c>
      <c r="U103" s="208">
        <v>895667</v>
      </c>
      <c r="V103" s="4">
        <v>32592.227357083077</v>
      </c>
      <c r="Z103" s="45"/>
      <c r="AA103" s="45"/>
    </row>
    <row r="104" spans="2:29">
      <c r="B104" s="3">
        <v>3007</v>
      </c>
      <c r="C104" t="s">
        <v>125</v>
      </c>
      <c r="D104" s="199">
        <v>853860</v>
      </c>
      <c r="E104" s="37">
        <f t="shared" si="26"/>
        <v>27866.583988773211</v>
      </c>
      <c r="F104" s="169">
        <f t="shared" si="27"/>
        <v>0.88562953997326044</v>
      </c>
      <c r="G104" s="38">
        <f t="shared" si="31"/>
        <v>2159.2193256783153</v>
      </c>
      <c r="H104" s="38">
        <f t="shared" si="32"/>
        <v>66160.639358109256</v>
      </c>
      <c r="I104" s="38">
        <f t="shared" si="33"/>
        <v>158.2597063740528</v>
      </c>
      <c r="J104" s="39">
        <f t="shared" si="34"/>
        <v>4849.2356630073518</v>
      </c>
      <c r="K104" s="38">
        <f t="shared" si="35"/>
        <v>-197.40445394014304</v>
      </c>
      <c r="L104" s="39">
        <f t="shared" si="36"/>
        <v>-6048.6698731799224</v>
      </c>
      <c r="M104" s="35">
        <f t="shared" si="37"/>
        <v>60111.96948492933</v>
      </c>
      <c r="N104" s="35">
        <f t="shared" si="38"/>
        <v>913971.96948492934</v>
      </c>
      <c r="O104" s="35">
        <f t="shared" si="39"/>
        <v>29828.398860511385</v>
      </c>
      <c r="P104" s="36">
        <f t="shared" si="28"/>
        <v>0.94797809346191753</v>
      </c>
      <c r="Q104" s="195">
        <v>2622.9088869303014</v>
      </c>
      <c r="R104" s="36">
        <f t="shared" si="29"/>
        <v>1.6323353321922619E-2</v>
      </c>
      <c r="S104" s="36">
        <f t="shared" si="30"/>
        <v>9.7227741204910668E-3</v>
      </c>
      <c r="T104" s="193">
        <v>30641</v>
      </c>
      <c r="U104" s="208">
        <v>840146</v>
      </c>
      <c r="V104" s="4">
        <v>27598.252414427436</v>
      </c>
      <c r="Z104" s="45"/>
      <c r="AA104" s="45"/>
    </row>
    <row r="105" spans="2:29">
      <c r="B105" s="3">
        <v>3011</v>
      </c>
      <c r="C105" t="s">
        <v>126</v>
      </c>
      <c r="D105" s="199">
        <v>156132</v>
      </c>
      <c r="E105" s="37">
        <f t="shared" si="26"/>
        <v>33447.300771208225</v>
      </c>
      <c r="F105" s="169">
        <f t="shared" si="27"/>
        <v>1.0629906273150089</v>
      </c>
      <c r="G105" s="38">
        <f t="shared" si="31"/>
        <v>-1189.2107437826933</v>
      </c>
      <c r="H105" s="38">
        <f t="shared" si="32"/>
        <v>-5551.2357519776124</v>
      </c>
      <c r="I105" s="38">
        <f t="shared" si="33"/>
        <v>0</v>
      </c>
      <c r="J105" s="39">
        <f t="shared" si="34"/>
        <v>0</v>
      </c>
      <c r="K105" s="38">
        <f t="shared" si="35"/>
        <v>-355.66416031419584</v>
      </c>
      <c r="L105" s="39">
        <f t="shared" si="36"/>
        <v>-1660.2403003466663</v>
      </c>
      <c r="M105" s="35">
        <f t="shared" si="37"/>
        <v>-7211.4760523242785</v>
      </c>
      <c r="N105" s="35">
        <f t="shared" si="38"/>
        <v>148920.52394767571</v>
      </c>
      <c r="O105" s="35">
        <f t="shared" si="39"/>
        <v>31902.425867111335</v>
      </c>
      <c r="P105" s="36">
        <f t="shared" si="28"/>
        <v>1.013892867389258</v>
      </c>
      <c r="Q105" s="195">
        <v>-213.26846374002253</v>
      </c>
      <c r="R105" s="36">
        <f t="shared" si="29"/>
        <v>-1.0651847439691281E-2</v>
      </c>
      <c r="S105" s="36">
        <f t="shared" si="30"/>
        <v>-2.5275888255171391E-2</v>
      </c>
      <c r="T105" s="193">
        <v>4668</v>
      </c>
      <c r="U105" s="208">
        <v>157813</v>
      </c>
      <c r="V105" s="4">
        <v>34314.633616003477</v>
      </c>
      <c r="Z105" s="45"/>
      <c r="AA105" s="45"/>
    </row>
    <row r="106" spans="2:29">
      <c r="B106" s="3">
        <v>3012</v>
      </c>
      <c r="C106" t="s">
        <v>127</v>
      </c>
      <c r="D106" s="199">
        <v>34854</v>
      </c>
      <c r="E106" s="37">
        <f t="shared" si="26"/>
        <v>26304.905660377357</v>
      </c>
      <c r="F106" s="169">
        <f t="shared" si="27"/>
        <v>0.83599774943443317</v>
      </c>
      <c r="G106" s="38">
        <f t="shared" si="31"/>
        <v>3096.2263227158278</v>
      </c>
      <c r="H106" s="38">
        <f t="shared" si="32"/>
        <v>4102.4998775984723</v>
      </c>
      <c r="I106" s="38">
        <f t="shared" si="33"/>
        <v>704.84712131260164</v>
      </c>
      <c r="J106" s="39">
        <f t="shared" si="34"/>
        <v>933.92243573919723</v>
      </c>
      <c r="K106" s="38">
        <f t="shared" si="35"/>
        <v>349.1829609984058</v>
      </c>
      <c r="L106" s="39">
        <f t="shared" si="36"/>
        <v>462.66742332288766</v>
      </c>
      <c r="M106" s="35">
        <f t="shared" si="37"/>
        <v>4565.16730092136</v>
      </c>
      <c r="N106" s="35">
        <f t="shared" si="38"/>
        <v>39419.167300921363</v>
      </c>
      <c r="O106" s="35">
        <f t="shared" si="39"/>
        <v>29750.314944091595</v>
      </c>
      <c r="P106" s="36">
        <f t="shared" si="28"/>
        <v>0.94549650393497631</v>
      </c>
      <c r="Q106" s="195">
        <v>64.506728735439538</v>
      </c>
      <c r="R106" s="36">
        <f t="shared" si="29"/>
        <v>-4.7730936313215483E-2</v>
      </c>
      <c r="S106" s="36">
        <f t="shared" si="30"/>
        <v>-2.4732740058138511E-2</v>
      </c>
      <c r="T106" s="193">
        <v>1325</v>
      </c>
      <c r="U106" s="208">
        <v>36601</v>
      </c>
      <c r="V106" s="4">
        <v>26971.997052321298</v>
      </c>
      <c r="Z106" s="45"/>
      <c r="AA106" s="45"/>
    </row>
    <row r="107" spans="2:29">
      <c r="B107" s="3">
        <v>3013</v>
      </c>
      <c r="C107" t="s">
        <v>128</v>
      </c>
      <c r="D107" s="199">
        <v>91448</v>
      </c>
      <c r="E107" s="37">
        <f t="shared" si="26"/>
        <v>25437.552155771904</v>
      </c>
      <c r="F107" s="169">
        <f t="shared" si="27"/>
        <v>0.80843233683892468</v>
      </c>
      <c r="G107" s="38">
        <f t="shared" si="31"/>
        <v>3616.6384254790996</v>
      </c>
      <c r="H107" s="38">
        <f t="shared" si="32"/>
        <v>13001.815139597364</v>
      </c>
      <c r="I107" s="38">
        <f t="shared" si="33"/>
        <v>1008.4208479245102</v>
      </c>
      <c r="J107" s="39">
        <f t="shared" si="34"/>
        <v>3625.2729482886143</v>
      </c>
      <c r="K107" s="38">
        <f t="shared" si="35"/>
        <v>652.75668761031443</v>
      </c>
      <c r="L107" s="39">
        <f t="shared" si="36"/>
        <v>2346.6602919590805</v>
      </c>
      <c r="M107" s="35">
        <f t="shared" si="37"/>
        <v>15348.475431556444</v>
      </c>
      <c r="N107" s="35">
        <f t="shared" si="38"/>
        <v>106796.47543155645</v>
      </c>
      <c r="O107" s="35">
        <f t="shared" si="39"/>
        <v>29706.94726886132</v>
      </c>
      <c r="P107" s="36">
        <f t="shared" si="28"/>
        <v>0.94411823330520084</v>
      </c>
      <c r="Q107" s="195">
        <v>-95.758535997048966</v>
      </c>
      <c r="R107" s="36">
        <f t="shared" si="29"/>
        <v>-8.7367485420686373E-3</v>
      </c>
      <c r="S107" s="36">
        <f t="shared" si="30"/>
        <v>-9.5639501427289778E-3</v>
      </c>
      <c r="T107" s="193">
        <v>3595</v>
      </c>
      <c r="U107" s="208">
        <v>92254</v>
      </c>
      <c r="V107" s="4">
        <v>25683.184855233852</v>
      </c>
      <c r="Z107" s="45"/>
      <c r="AA107" s="45"/>
    </row>
    <row r="108" spans="2:29">
      <c r="B108" s="3">
        <v>3014</v>
      </c>
      <c r="C108" t="s">
        <v>129</v>
      </c>
      <c r="D108" s="199">
        <v>1185800</v>
      </c>
      <c r="E108" s="37">
        <f t="shared" si="26"/>
        <v>26473.477406679762</v>
      </c>
      <c r="F108" s="169">
        <f t="shared" si="27"/>
        <v>0.8413551379895009</v>
      </c>
      <c r="G108" s="38">
        <f t="shared" si="31"/>
        <v>2995.0832749343849</v>
      </c>
      <c r="H108" s="38">
        <f t="shared" si="32"/>
        <v>134155.77005086097</v>
      </c>
      <c r="I108" s="38">
        <f t="shared" si="33"/>
        <v>645.84701010675997</v>
      </c>
      <c r="J108" s="39">
        <f t="shared" si="34"/>
        <v>28928.779276701993</v>
      </c>
      <c r="K108" s="38">
        <f t="shared" si="35"/>
        <v>290.18284979256413</v>
      </c>
      <c r="L108" s="39">
        <f t="shared" si="36"/>
        <v>12997.870207908532</v>
      </c>
      <c r="M108" s="35">
        <f t="shared" si="37"/>
        <v>147153.6402587695</v>
      </c>
      <c r="N108" s="35">
        <f t="shared" si="38"/>
        <v>1332953.6402587695</v>
      </c>
      <c r="O108" s="35">
        <f t="shared" si="39"/>
        <v>29758.743531406715</v>
      </c>
      <c r="P108" s="36">
        <f t="shared" si="28"/>
        <v>0.94576437336272967</v>
      </c>
      <c r="Q108" s="195">
        <v>1818.6687498249521</v>
      </c>
      <c r="R108" s="36">
        <f t="shared" si="29"/>
        <v>-1.5412309587981022E-2</v>
      </c>
      <c r="S108" s="36">
        <f t="shared" si="30"/>
        <v>-2.5787496895412591E-2</v>
      </c>
      <c r="T108" s="193">
        <v>44792</v>
      </c>
      <c r="U108" s="208">
        <v>1204362</v>
      </c>
      <c r="V108" s="4">
        <v>27174.232851985558</v>
      </c>
      <c r="Z108" s="45"/>
      <c r="AA108" s="45"/>
    </row>
    <row r="109" spans="2:29">
      <c r="B109" s="3">
        <v>3015</v>
      </c>
      <c r="C109" t="s">
        <v>130</v>
      </c>
      <c r="D109" s="199">
        <v>96557</v>
      </c>
      <c r="E109" s="37">
        <f t="shared" si="26"/>
        <v>25376.346911957949</v>
      </c>
      <c r="F109" s="169">
        <f t="shared" si="27"/>
        <v>0.80648716939591336</v>
      </c>
      <c r="G109" s="38">
        <f t="shared" si="31"/>
        <v>3653.361571767472</v>
      </c>
      <c r="H109" s="38">
        <f t="shared" si="32"/>
        <v>13901.040780575231</v>
      </c>
      <c r="I109" s="38">
        <f t="shared" si="33"/>
        <v>1029.8426832593943</v>
      </c>
      <c r="J109" s="39">
        <f t="shared" si="34"/>
        <v>3918.5514098019953</v>
      </c>
      <c r="K109" s="38">
        <f t="shared" si="35"/>
        <v>674.17852294519844</v>
      </c>
      <c r="L109" s="39">
        <f t="shared" si="36"/>
        <v>2565.2492798064804</v>
      </c>
      <c r="M109" s="35">
        <f t="shared" si="37"/>
        <v>16466.290060381711</v>
      </c>
      <c r="N109" s="35">
        <f t="shared" si="38"/>
        <v>113023.29006038171</v>
      </c>
      <c r="O109" s="35">
        <f t="shared" si="39"/>
        <v>29703.887006670619</v>
      </c>
      <c r="P109" s="36">
        <f t="shared" si="28"/>
        <v>0.94402097493305015</v>
      </c>
      <c r="Q109" s="195">
        <v>633.08102101007535</v>
      </c>
      <c r="R109" s="36">
        <f t="shared" si="29"/>
        <v>-9.7124220544798166E-3</v>
      </c>
      <c r="S109" s="36">
        <f t="shared" si="30"/>
        <v>-1.1794498433865987E-2</v>
      </c>
      <c r="T109" s="193">
        <v>3805</v>
      </c>
      <c r="U109" s="208">
        <v>97504</v>
      </c>
      <c r="V109" s="4">
        <v>25679.220437187254</v>
      </c>
      <c r="Z109" s="45"/>
      <c r="AA109" s="45"/>
    </row>
    <row r="110" spans="2:29">
      <c r="B110" s="3">
        <v>3016</v>
      </c>
      <c r="C110" t="s">
        <v>131</v>
      </c>
      <c r="D110" s="199">
        <v>218725</v>
      </c>
      <c r="E110" s="37">
        <f t="shared" si="26"/>
        <v>26496.062992125986</v>
      </c>
      <c r="F110" s="169">
        <f t="shared" si="27"/>
        <v>0.84207293180509113</v>
      </c>
      <c r="G110" s="38">
        <f t="shared" si="31"/>
        <v>2981.5319236666501</v>
      </c>
      <c r="H110" s="38">
        <f t="shared" si="32"/>
        <v>24612.546029868197</v>
      </c>
      <c r="I110" s="38">
        <f t="shared" si="33"/>
        <v>637.94205520058142</v>
      </c>
      <c r="J110" s="39">
        <f t="shared" si="34"/>
        <v>5266.2116656807993</v>
      </c>
      <c r="K110" s="38">
        <f t="shared" si="35"/>
        <v>282.27789488638558</v>
      </c>
      <c r="L110" s="39">
        <f t="shared" si="36"/>
        <v>2330.2040222871133</v>
      </c>
      <c r="M110" s="35">
        <f t="shared" si="37"/>
        <v>26942.750052155312</v>
      </c>
      <c r="N110" s="35">
        <f t="shared" si="38"/>
        <v>245667.75005215532</v>
      </c>
      <c r="O110" s="35">
        <f t="shared" si="39"/>
        <v>29759.872810679022</v>
      </c>
      <c r="P110" s="36">
        <f t="shared" si="28"/>
        <v>0.94580026305350906</v>
      </c>
      <c r="Q110" s="195">
        <v>687.31210997058588</v>
      </c>
      <c r="R110" s="36">
        <f t="shared" si="29"/>
        <v>1.4767423518386207E-2</v>
      </c>
      <c r="S110" s="36">
        <f t="shared" si="30"/>
        <v>1.1694233259396647E-2</v>
      </c>
      <c r="T110" s="193">
        <v>8255</v>
      </c>
      <c r="U110" s="208">
        <v>215542</v>
      </c>
      <c r="V110" s="4">
        <v>26189.793438639124</v>
      </c>
      <c r="Z110" s="45"/>
      <c r="AA110" s="45"/>
    </row>
    <row r="111" spans="2:29">
      <c r="B111" s="3">
        <v>3017</v>
      </c>
      <c r="C111" t="s">
        <v>132</v>
      </c>
      <c r="D111" s="199">
        <v>208011</v>
      </c>
      <c r="E111" s="37">
        <f t="shared" si="26"/>
        <v>27705.247735748537</v>
      </c>
      <c r="F111" s="169">
        <f t="shared" si="27"/>
        <v>0.88050210305437526</v>
      </c>
      <c r="G111" s="38">
        <f t="shared" si="31"/>
        <v>2256.0210774931197</v>
      </c>
      <c r="H111" s="38">
        <f t="shared" si="32"/>
        <v>16938.206249818344</v>
      </c>
      <c r="I111" s="38">
        <f t="shared" si="33"/>
        <v>214.72739493268872</v>
      </c>
      <c r="J111" s="39">
        <f t="shared" si="34"/>
        <v>1612.1732811546269</v>
      </c>
      <c r="K111" s="38">
        <f t="shared" si="35"/>
        <v>-140.93676538150712</v>
      </c>
      <c r="L111" s="39">
        <f t="shared" si="36"/>
        <v>-1058.1532344843554</v>
      </c>
      <c r="M111" s="35">
        <f t="shared" si="37"/>
        <v>15880.05301533399</v>
      </c>
      <c r="N111" s="35">
        <f t="shared" si="38"/>
        <v>223891.05301533398</v>
      </c>
      <c r="O111" s="35">
        <f t="shared" si="39"/>
        <v>29820.332047860145</v>
      </c>
      <c r="P111" s="36">
        <f t="shared" si="28"/>
        <v>0.94772172161597312</v>
      </c>
      <c r="Q111" s="195">
        <v>723.91854290239462</v>
      </c>
      <c r="R111" s="36">
        <f t="shared" si="29"/>
        <v>-5.2651210834385401E-3</v>
      </c>
      <c r="S111" s="36">
        <f t="shared" si="30"/>
        <v>-7.6046126948493451E-4</v>
      </c>
      <c r="T111" s="193">
        <v>7508</v>
      </c>
      <c r="U111" s="208">
        <v>209112</v>
      </c>
      <c r="V111" s="4">
        <v>27726.332537788385</v>
      </c>
      <c r="Z111" s="45"/>
      <c r="AA111" s="45"/>
    </row>
    <row r="112" spans="2:29">
      <c r="B112" s="3">
        <v>3018</v>
      </c>
      <c r="C112" t="s">
        <v>133</v>
      </c>
      <c r="D112" s="199">
        <v>153904</v>
      </c>
      <c r="E112" s="37">
        <f t="shared" si="26"/>
        <v>26831.241283124127</v>
      </c>
      <c r="F112" s="169">
        <f t="shared" si="27"/>
        <v>0.85272525272771649</v>
      </c>
      <c r="G112" s="38">
        <f t="shared" si="31"/>
        <v>2780.4249490677653</v>
      </c>
      <c r="H112" s="38">
        <f t="shared" si="32"/>
        <v>15948.517507852701</v>
      </c>
      <c r="I112" s="38">
        <f t="shared" si="33"/>
        <v>520.62965335123204</v>
      </c>
      <c r="J112" s="39">
        <f t="shared" si="34"/>
        <v>2986.3316916226672</v>
      </c>
      <c r="K112" s="38">
        <f t="shared" si="35"/>
        <v>164.9654930370362</v>
      </c>
      <c r="L112" s="39">
        <f t="shared" si="36"/>
        <v>946.24206806043969</v>
      </c>
      <c r="M112" s="35">
        <f t="shared" si="37"/>
        <v>16894.75957591314</v>
      </c>
      <c r="N112" s="35">
        <f t="shared" si="38"/>
        <v>170798.75957591314</v>
      </c>
      <c r="O112" s="35">
        <f t="shared" si="39"/>
        <v>29776.631725228926</v>
      </c>
      <c r="P112" s="36">
        <f t="shared" si="28"/>
        <v>0.94633287909964026</v>
      </c>
      <c r="Q112" s="195">
        <v>256.84618568036967</v>
      </c>
      <c r="R112" s="36">
        <f t="shared" si="29"/>
        <v>5.8173992560659506E-2</v>
      </c>
      <c r="S112" s="36">
        <f t="shared" si="30"/>
        <v>3.1793434517393387E-2</v>
      </c>
      <c r="T112" s="193">
        <v>5736</v>
      </c>
      <c r="U112" s="208">
        <v>145443</v>
      </c>
      <c r="V112" s="4">
        <v>26004.469873055605</v>
      </c>
      <c r="Z112" s="45"/>
      <c r="AA112" s="45"/>
    </row>
    <row r="113" spans="2:27">
      <c r="B113" s="3">
        <v>3019</v>
      </c>
      <c r="C113" t="s">
        <v>134</v>
      </c>
      <c r="D113" s="199">
        <v>542945</v>
      </c>
      <c r="E113" s="37">
        <f t="shared" si="26"/>
        <v>30093.393193659238</v>
      </c>
      <c r="F113" s="169">
        <f t="shared" si="27"/>
        <v>0.95639989390418922</v>
      </c>
      <c r="G113" s="38">
        <f t="shared" si="31"/>
        <v>823.13380274669908</v>
      </c>
      <c r="H113" s="38">
        <f t="shared" si="32"/>
        <v>14850.980069155945</v>
      </c>
      <c r="I113" s="38">
        <f t="shared" si="33"/>
        <v>0</v>
      </c>
      <c r="J113" s="39">
        <f t="shared" si="34"/>
        <v>0</v>
      </c>
      <c r="K113" s="38">
        <f t="shared" si="35"/>
        <v>-355.66416031419584</v>
      </c>
      <c r="L113" s="39">
        <f t="shared" si="36"/>
        <v>-6416.8927803887209</v>
      </c>
      <c r="M113" s="35">
        <f t="shared" si="37"/>
        <v>8434.0872887672231</v>
      </c>
      <c r="N113" s="35">
        <f t="shared" si="38"/>
        <v>551379.08728876722</v>
      </c>
      <c r="O113" s="35">
        <f t="shared" si="39"/>
        <v>30560.862836091743</v>
      </c>
      <c r="P113" s="36">
        <f t="shared" si="28"/>
        <v>0.97125657402493026</v>
      </c>
      <c r="Q113" s="195">
        <v>372.99296855241482</v>
      </c>
      <c r="R113" s="36">
        <f t="shared" si="29"/>
        <v>-3.1581144062884037E-2</v>
      </c>
      <c r="S113" s="36">
        <f t="shared" si="30"/>
        <v>-4.3282469336927518E-2</v>
      </c>
      <c r="T113" s="193">
        <v>18042</v>
      </c>
      <c r="U113" s="208">
        <v>560651</v>
      </c>
      <c r="V113" s="4">
        <v>31454.83617594255</v>
      </c>
      <c r="Z113" s="45"/>
      <c r="AA113" s="45"/>
    </row>
    <row r="114" spans="2:27">
      <c r="B114" s="136">
        <v>3020</v>
      </c>
      <c r="C114" s="34" t="s">
        <v>135</v>
      </c>
      <c r="D114" s="199">
        <v>2090579</v>
      </c>
      <c r="E114" s="37">
        <f t="shared" si="26"/>
        <v>35261.418836864126</v>
      </c>
      <c r="F114" s="169">
        <f t="shared" si="27"/>
        <v>1.1206452199479378</v>
      </c>
      <c r="G114" s="38">
        <f t="shared" si="31"/>
        <v>-2277.6815831762337</v>
      </c>
      <c r="H114" s="38">
        <f t="shared" si="32"/>
        <v>-135039.18570335253</v>
      </c>
      <c r="I114" s="38">
        <f t="shared" si="33"/>
        <v>0</v>
      </c>
      <c r="J114" s="39">
        <f t="shared" si="34"/>
        <v>0</v>
      </c>
      <c r="K114" s="38">
        <f t="shared" si="35"/>
        <v>-355.66416031419584</v>
      </c>
      <c r="L114" s="39">
        <f t="shared" si="36"/>
        <v>-21086.616736708042</v>
      </c>
      <c r="M114" s="35">
        <f t="shared" si="37"/>
        <v>-156125.80244006056</v>
      </c>
      <c r="N114" s="35">
        <f t="shared" si="38"/>
        <v>1934453.1975599395</v>
      </c>
      <c r="O114" s="35">
        <f t="shared" si="39"/>
        <v>32628.073093373692</v>
      </c>
      <c r="P114" s="36">
        <f t="shared" si="28"/>
        <v>1.0369547044424294</v>
      </c>
      <c r="Q114" s="195">
        <v>-167.50640064661275</v>
      </c>
      <c r="R114" s="190">
        <f t="shared" si="29"/>
        <v>-6.5470031984976359E-3</v>
      </c>
      <c r="S114" s="191">
        <f t="shared" si="30"/>
        <v>-2.0856962368455682E-2</v>
      </c>
      <c r="T114" s="193">
        <v>59288</v>
      </c>
      <c r="U114" s="208">
        <v>2104356.226948611</v>
      </c>
      <c r="V114" s="4">
        <v>36012.530837331193</v>
      </c>
      <c r="W114" s="139"/>
      <c r="X114" s="139"/>
      <c r="Y114" s="45"/>
      <c r="Z114" s="45"/>
      <c r="AA114" s="45"/>
    </row>
    <row r="115" spans="2:27">
      <c r="B115" s="136">
        <v>3021</v>
      </c>
      <c r="C115" s="34" t="s">
        <v>136</v>
      </c>
      <c r="D115" s="199">
        <v>595384</v>
      </c>
      <c r="E115" s="37">
        <f t="shared" si="26"/>
        <v>29129.800870884093</v>
      </c>
      <c r="F115" s="169">
        <f t="shared" si="27"/>
        <v>0.92577590978453805</v>
      </c>
      <c r="G115" s="38">
        <f t="shared" si="31"/>
        <v>1401.2891964117857</v>
      </c>
      <c r="H115" s="38">
        <f t="shared" si="32"/>
        <v>28640.94988546049</v>
      </c>
      <c r="I115" s="38">
        <f t="shared" si="33"/>
        <v>0</v>
      </c>
      <c r="J115" s="39">
        <f t="shared" si="34"/>
        <v>0</v>
      </c>
      <c r="K115" s="38">
        <f t="shared" si="35"/>
        <v>-355.66416031419584</v>
      </c>
      <c r="L115" s="39">
        <f t="shared" si="36"/>
        <v>-7269.4197726618486</v>
      </c>
      <c r="M115" s="35">
        <f t="shared" si="37"/>
        <v>21371.530112798642</v>
      </c>
      <c r="N115" s="35">
        <f t="shared" si="38"/>
        <v>616755.53011279867</v>
      </c>
      <c r="O115" s="35">
        <f t="shared" si="39"/>
        <v>30175.425906981687</v>
      </c>
      <c r="P115" s="36">
        <f t="shared" si="28"/>
        <v>0.95900698037706988</v>
      </c>
      <c r="Q115" s="195">
        <v>110.51205433114592</v>
      </c>
      <c r="R115" s="190">
        <f t="shared" si="29"/>
        <v>-1.7191802814209043E-2</v>
      </c>
      <c r="S115" s="191">
        <f t="shared" si="30"/>
        <v>-3.1665371352441012E-2</v>
      </c>
      <c r="T115" s="193">
        <v>20439</v>
      </c>
      <c r="U115" s="208">
        <v>605798.77305138926</v>
      </c>
      <c r="V115" s="4">
        <v>30082.370297516598</v>
      </c>
      <c r="W115" s="139"/>
      <c r="X115" s="139"/>
      <c r="Y115" s="45"/>
      <c r="Z115" s="45"/>
      <c r="AA115" s="45"/>
    </row>
    <row r="116" spans="2:27">
      <c r="B116" s="3">
        <v>3022</v>
      </c>
      <c r="C116" t="s">
        <v>137</v>
      </c>
      <c r="D116" s="199">
        <v>595648</v>
      </c>
      <c r="E116" s="37">
        <f t="shared" si="26"/>
        <v>37516.40738174718</v>
      </c>
      <c r="F116" s="169">
        <f t="shared" si="27"/>
        <v>1.1923111431358797</v>
      </c>
      <c r="G116" s="38">
        <f t="shared" si="31"/>
        <v>-3630.674710106066</v>
      </c>
      <c r="H116" s="38">
        <f t="shared" si="32"/>
        <v>-57644.222372354008</v>
      </c>
      <c r="I116" s="38">
        <f t="shared" si="33"/>
        <v>0</v>
      </c>
      <c r="J116" s="39">
        <f t="shared" si="34"/>
        <v>0</v>
      </c>
      <c r="K116" s="38">
        <f t="shared" si="35"/>
        <v>-355.66416031419584</v>
      </c>
      <c r="L116" s="39">
        <f t="shared" si="36"/>
        <v>-5646.8798733084868</v>
      </c>
      <c r="M116" s="35">
        <f t="shared" si="37"/>
        <v>-63291.102245662492</v>
      </c>
      <c r="N116" s="35">
        <f t="shared" si="38"/>
        <v>532356.89775433752</v>
      </c>
      <c r="O116" s="35">
        <f t="shared" si="39"/>
        <v>33530.068511326921</v>
      </c>
      <c r="P116" s="36">
        <f t="shared" si="28"/>
        <v>1.0656210737176064</v>
      </c>
      <c r="Q116" s="195">
        <v>-600.19961413881538</v>
      </c>
      <c r="R116" s="190">
        <f t="shared" si="29"/>
        <v>-2.6122215409769056E-2</v>
      </c>
      <c r="S116" s="190">
        <f t="shared" si="30"/>
        <v>-3.3237528316015043E-2</v>
      </c>
      <c r="T116" s="193">
        <v>15877</v>
      </c>
      <c r="U116" s="208">
        <v>611625</v>
      </c>
      <c r="V116" s="4">
        <v>38806.230569126325</v>
      </c>
      <c r="X116" s="42"/>
      <c r="Y116" s="44"/>
      <c r="Z116" s="45"/>
      <c r="AA116" s="45"/>
    </row>
    <row r="117" spans="2:27">
      <c r="B117" s="3">
        <v>3023</v>
      </c>
      <c r="C117" t="s">
        <v>138</v>
      </c>
      <c r="D117" s="199">
        <v>634158</v>
      </c>
      <c r="E117" s="37">
        <f t="shared" si="26"/>
        <v>32328.60929853181</v>
      </c>
      <c r="F117" s="169">
        <f t="shared" si="27"/>
        <v>1.0274374280166101</v>
      </c>
      <c r="G117" s="38">
        <f t="shared" si="31"/>
        <v>-517.99586017684408</v>
      </c>
      <c r="H117" s="38">
        <f t="shared" si="32"/>
        <v>-10161.006793228973</v>
      </c>
      <c r="I117" s="38">
        <f t="shared" si="33"/>
        <v>0</v>
      </c>
      <c r="J117" s="39">
        <f t="shared" si="34"/>
        <v>0</v>
      </c>
      <c r="K117" s="38">
        <f t="shared" si="35"/>
        <v>-355.66416031419584</v>
      </c>
      <c r="L117" s="39">
        <f t="shared" si="36"/>
        <v>-6976.7081687232658</v>
      </c>
      <c r="M117" s="35">
        <f t="shared" si="37"/>
        <v>-17137.714961952239</v>
      </c>
      <c r="N117" s="35">
        <f t="shared" si="38"/>
        <v>617020.2850380477</v>
      </c>
      <c r="O117" s="35">
        <f t="shared" si="39"/>
        <v>31454.949278040767</v>
      </c>
      <c r="P117" s="36">
        <f t="shared" si="28"/>
        <v>0.9996715876698985</v>
      </c>
      <c r="Q117" s="195">
        <v>-4219.9384286041495</v>
      </c>
      <c r="R117" s="190">
        <f t="shared" si="29"/>
        <v>-1.3369096275229444E-2</v>
      </c>
      <c r="S117" s="190">
        <f t="shared" si="30"/>
        <v>-1.9807144586647202E-2</v>
      </c>
      <c r="T117" s="193">
        <v>19616</v>
      </c>
      <c r="U117" s="208">
        <v>642751</v>
      </c>
      <c r="V117" s="4">
        <v>32981.886288998357</v>
      </c>
      <c r="X117" s="42"/>
      <c r="Y117" s="44"/>
      <c r="Z117" s="45"/>
      <c r="AA117" s="45"/>
    </row>
    <row r="118" spans="2:27">
      <c r="B118" s="3">
        <v>3024</v>
      </c>
      <c r="C118" t="s">
        <v>139</v>
      </c>
      <c r="D118" s="199">
        <v>6525517</v>
      </c>
      <c r="E118" s="37">
        <f t="shared" si="26"/>
        <v>51087.966116291267</v>
      </c>
      <c r="F118" s="169">
        <f t="shared" si="27"/>
        <v>1.6236296471777345</v>
      </c>
      <c r="G118" s="38">
        <f t="shared" si="31"/>
        <v>-11773.609950832519</v>
      </c>
      <c r="H118" s="38">
        <f t="shared" si="32"/>
        <v>-1503854.9726297883</v>
      </c>
      <c r="I118" s="38">
        <f t="shared" si="33"/>
        <v>0</v>
      </c>
      <c r="J118" s="39">
        <f t="shared" si="34"/>
        <v>0</v>
      </c>
      <c r="K118" s="38">
        <f t="shared" si="35"/>
        <v>-355.66416031419584</v>
      </c>
      <c r="L118" s="39">
        <f t="shared" si="36"/>
        <v>-45429.338861092554</v>
      </c>
      <c r="M118" s="35">
        <f t="shared" si="37"/>
        <v>-1549284.3114908808</v>
      </c>
      <c r="N118" s="35">
        <f t="shared" si="38"/>
        <v>4976232.6885091197</v>
      </c>
      <c r="O118" s="35">
        <f t="shared" si="39"/>
        <v>38958.692005144556</v>
      </c>
      <c r="P118" s="36">
        <f t="shared" si="28"/>
        <v>1.2381484753343484</v>
      </c>
      <c r="Q118" s="195">
        <v>-66329.894974716008</v>
      </c>
      <c r="R118" s="190">
        <f t="shared" si="29"/>
        <v>-4.4169913057845622E-2</v>
      </c>
      <c r="S118" s="190">
        <f t="shared" si="30"/>
        <v>-5.0829915542587201E-2</v>
      </c>
      <c r="T118" s="193">
        <v>127731</v>
      </c>
      <c r="U118" s="208">
        <v>6827068</v>
      </c>
      <c r="V118" s="4">
        <v>53823.826680647428</v>
      </c>
      <c r="X118" s="42"/>
      <c r="Y118" s="44"/>
      <c r="Z118" s="45"/>
      <c r="AA118" s="45"/>
    </row>
    <row r="119" spans="2:27">
      <c r="B119" s="3">
        <v>3025</v>
      </c>
      <c r="C119" t="s">
        <v>140</v>
      </c>
      <c r="D119" s="199">
        <v>3964821</v>
      </c>
      <c r="E119" s="37">
        <f t="shared" si="26"/>
        <v>41981.988754883998</v>
      </c>
      <c r="F119" s="169">
        <f t="shared" si="27"/>
        <v>1.3342320466379967</v>
      </c>
      <c r="G119" s="38">
        <f t="shared" si="31"/>
        <v>-6310.0235339881565</v>
      </c>
      <c r="H119" s="38">
        <f t="shared" si="32"/>
        <v>-595924.93257337541</v>
      </c>
      <c r="I119" s="38">
        <f t="shared" si="33"/>
        <v>0</v>
      </c>
      <c r="J119" s="39">
        <f t="shared" si="34"/>
        <v>0</v>
      </c>
      <c r="K119" s="38">
        <f t="shared" si="35"/>
        <v>-355.66416031419584</v>
      </c>
      <c r="L119" s="39">
        <f t="shared" si="36"/>
        <v>-33589.278964232966</v>
      </c>
      <c r="M119" s="35">
        <f t="shared" si="37"/>
        <v>-629514.21153760841</v>
      </c>
      <c r="N119" s="35">
        <f t="shared" si="38"/>
        <v>3335306.7884623916</v>
      </c>
      <c r="O119" s="35">
        <f t="shared" si="39"/>
        <v>35316.301060581653</v>
      </c>
      <c r="P119" s="36">
        <f t="shared" si="28"/>
        <v>1.1223894351184533</v>
      </c>
      <c r="Q119" s="195">
        <v>-50461.719491017517</v>
      </c>
      <c r="R119" s="190">
        <f t="shared" si="29"/>
        <v>-3.1593224412573104E-2</v>
      </c>
      <c r="S119" s="190">
        <f t="shared" si="30"/>
        <v>-3.9406843105700293E-2</v>
      </c>
      <c r="T119" s="193">
        <v>94441</v>
      </c>
      <c r="U119" s="208">
        <v>4094169</v>
      </c>
      <c r="V119" s="4">
        <v>43704.234673726234</v>
      </c>
      <c r="X119" s="42"/>
      <c r="Y119" s="44"/>
      <c r="Z119" s="45"/>
      <c r="AA119" s="45"/>
    </row>
    <row r="120" spans="2:27">
      <c r="B120" s="3">
        <v>3026</v>
      </c>
      <c r="C120" t="s">
        <v>141</v>
      </c>
      <c r="D120" s="199">
        <v>432758</v>
      </c>
      <c r="E120" s="37">
        <f t="shared" si="26"/>
        <v>24885.451408855664</v>
      </c>
      <c r="F120" s="169">
        <f t="shared" si="27"/>
        <v>0.79088599062342479</v>
      </c>
      <c r="G120" s="38">
        <f t="shared" si="31"/>
        <v>3947.8988736288429</v>
      </c>
      <c r="H120" s="38">
        <f t="shared" si="32"/>
        <v>68653.961412405581</v>
      </c>
      <c r="I120" s="38">
        <f t="shared" si="33"/>
        <v>1201.656109345194</v>
      </c>
      <c r="J120" s="39">
        <f t="shared" si="34"/>
        <v>20896.799741512925</v>
      </c>
      <c r="K120" s="38">
        <f t="shared" si="35"/>
        <v>845.99194903099806</v>
      </c>
      <c r="L120" s="39">
        <f t="shared" si="36"/>
        <v>14711.799993649056</v>
      </c>
      <c r="M120" s="35">
        <f t="shared" si="37"/>
        <v>83365.761406054633</v>
      </c>
      <c r="N120" s="35">
        <f t="shared" si="38"/>
        <v>516123.7614060546</v>
      </c>
      <c r="O120" s="35">
        <f t="shared" si="39"/>
        <v>29679.3422315155</v>
      </c>
      <c r="P120" s="36">
        <f t="shared" si="28"/>
        <v>0.94324091599442561</v>
      </c>
      <c r="Q120" s="195">
        <v>2491.5328397805279</v>
      </c>
      <c r="R120" s="190">
        <f t="shared" si="29"/>
        <v>5.3478171985057704E-3</v>
      </c>
      <c r="S120" s="190">
        <f t="shared" si="30"/>
        <v>-7.1973510782093256E-3</v>
      </c>
      <c r="T120" s="193">
        <v>17390</v>
      </c>
      <c r="U120" s="208">
        <v>430456</v>
      </c>
      <c r="V120" s="4">
        <v>25065.859197577593</v>
      </c>
      <c r="X120" s="42"/>
      <c r="Y120" s="44"/>
      <c r="Z120" s="45"/>
      <c r="AA120" s="45"/>
    </row>
    <row r="121" spans="2:27">
      <c r="B121" s="3">
        <v>3027</v>
      </c>
      <c r="C121" t="s">
        <v>142</v>
      </c>
      <c r="D121" s="199">
        <v>586828</v>
      </c>
      <c r="E121" s="37">
        <f t="shared" si="26"/>
        <v>31669.077172153266</v>
      </c>
      <c r="F121" s="169">
        <f t="shared" si="27"/>
        <v>1.0064767988301431</v>
      </c>
      <c r="G121" s="38">
        <f t="shared" si="31"/>
        <v>-122.27658434971744</v>
      </c>
      <c r="H121" s="38">
        <f t="shared" si="32"/>
        <v>-2265.7851080002642</v>
      </c>
      <c r="I121" s="38">
        <f t="shared" si="33"/>
        <v>0</v>
      </c>
      <c r="J121" s="39">
        <f t="shared" si="34"/>
        <v>0</v>
      </c>
      <c r="K121" s="38">
        <f t="shared" si="35"/>
        <v>-355.66416031419584</v>
      </c>
      <c r="L121" s="39">
        <f t="shared" si="36"/>
        <v>-6590.4568906220484</v>
      </c>
      <c r="M121" s="35">
        <f t="shared" si="37"/>
        <v>-8856.2419986223122</v>
      </c>
      <c r="N121" s="35">
        <f t="shared" si="38"/>
        <v>577971.75800137769</v>
      </c>
      <c r="O121" s="35">
        <f t="shared" si="39"/>
        <v>31191.136427489349</v>
      </c>
      <c r="P121" s="36">
        <f t="shared" si="28"/>
        <v>0.99128733599531171</v>
      </c>
      <c r="Q121" s="195">
        <v>667.39009573638214</v>
      </c>
      <c r="R121" s="190">
        <f t="shared" si="29"/>
        <v>1.1788113953492382E-2</v>
      </c>
      <c r="S121" s="190">
        <f t="shared" si="30"/>
        <v>-8.3602839984146717E-3</v>
      </c>
      <c r="T121" s="193">
        <v>18530</v>
      </c>
      <c r="U121" s="208">
        <v>579991</v>
      </c>
      <c r="V121" s="4">
        <v>31936.071802213533</v>
      </c>
      <c r="X121" s="42"/>
      <c r="Y121" s="44"/>
      <c r="Z121" s="45"/>
      <c r="AA121" s="45"/>
    </row>
    <row r="122" spans="2:27">
      <c r="B122" s="3">
        <v>3028</v>
      </c>
      <c r="C122" t="s">
        <v>143</v>
      </c>
      <c r="D122" s="199">
        <v>291255</v>
      </c>
      <c r="E122" s="37">
        <f t="shared" si="26"/>
        <v>26215.571557155716</v>
      </c>
      <c r="F122" s="169">
        <f t="shared" si="27"/>
        <v>0.83315861706097893</v>
      </c>
      <c r="G122" s="38">
        <f t="shared" si="31"/>
        <v>3149.8267846488125</v>
      </c>
      <c r="H122" s="38">
        <f t="shared" si="32"/>
        <v>34994.575577448311</v>
      </c>
      <c r="I122" s="38">
        <f t="shared" si="33"/>
        <v>736.11405744017611</v>
      </c>
      <c r="J122" s="39">
        <f t="shared" si="34"/>
        <v>8178.2271781603567</v>
      </c>
      <c r="K122" s="38">
        <f t="shared" si="35"/>
        <v>380.44989712598027</v>
      </c>
      <c r="L122" s="39">
        <f t="shared" si="36"/>
        <v>4226.7983570696406</v>
      </c>
      <c r="M122" s="35">
        <f t="shared" si="37"/>
        <v>39221.373934517949</v>
      </c>
      <c r="N122" s="35">
        <f t="shared" si="38"/>
        <v>330476.37393451796</v>
      </c>
      <c r="O122" s="35">
        <f t="shared" si="39"/>
        <v>29745.84823893051</v>
      </c>
      <c r="P122" s="36">
        <f t="shared" si="28"/>
        <v>0.94535454731630353</v>
      </c>
      <c r="Q122" s="195">
        <v>749.67132547224901</v>
      </c>
      <c r="R122" s="190">
        <f t="shared" si="29"/>
        <v>-2.6157056018831209E-2</v>
      </c>
      <c r="S122" s="190">
        <f t="shared" si="30"/>
        <v>-3.3520044974224422E-2</v>
      </c>
      <c r="T122" s="193">
        <v>11110</v>
      </c>
      <c r="U122" s="208">
        <v>299078</v>
      </c>
      <c r="V122" s="4">
        <v>27124.795936876475</v>
      </c>
      <c r="X122" s="42"/>
      <c r="Y122" s="44"/>
      <c r="Z122" s="45"/>
      <c r="AA122" s="45"/>
    </row>
    <row r="123" spans="2:27">
      <c r="B123" s="3">
        <v>3029</v>
      </c>
      <c r="C123" t="s">
        <v>144</v>
      </c>
      <c r="D123" s="199">
        <v>1334722</v>
      </c>
      <c r="E123" s="37">
        <f t="shared" si="26"/>
        <v>32193.005306319341</v>
      </c>
      <c r="F123" s="169">
        <f t="shared" si="27"/>
        <v>1.0231277895876572</v>
      </c>
      <c r="G123" s="38">
        <f t="shared" si="31"/>
        <v>-436.63346484936261</v>
      </c>
      <c r="H123" s="38">
        <f t="shared" si="32"/>
        <v>-18102.823452654575</v>
      </c>
      <c r="I123" s="38">
        <f t="shared" si="33"/>
        <v>0</v>
      </c>
      <c r="J123" s="39">
        <f t="shared" si="34"/>
        <v>0</v>
      </c>
      <c r="K123" s="38">
        <f t="shared" si="35"/>
        <v>-355.66416031419584</v>
      </c>
      <c r="L123" s="39">
        <f t="shared" si="36"/>
        <v>-14745.836086626559</v>
      </c>
      <c r="M123" s="35">
        <f t="shared" si="37"/>
        <v>-32848.659539281136</v>
      </c>
      <c r="N123" s="35">
        <f t="shared" si="38"/>
        <v>1301873.3404607188</v>
      </c>
      <c r="O123" s="35">
        <f t="shared" si="39"/>
        <v>31400.707681155785</v>
      </c>
      <c r="P123" s="36">
        <f t="shared" si="28"/>
        <v>0.99794773229831746</v>
      </c>
      <c r="Q123" s="195">
        <v>1458.4690431318013</v>
      </c>
      <c r="R123" s="190">
        <f t="shared" si="29"/>
        <v>4.2123883192420698E-4</v>
      </c>
      <c r="S123" s="190">
        <f t="shared" si="30"/>
        <v>-3.2250501577589262E-2</v>
      </c>
      <c r="T123" s="193">
        <v>41460</v>
      </c>
      <c r="U123" s="208">
        <v>1334160</v>
      </c>
      <c r="V123" s="4">
        <v>33265.845509400089</v>
      </c>
      <c r="X123" s="42"/>
      <c r="Y123" s="44"/>
      <c r="Z123" s="45"/>
      <c r="AA123" s="45"/>
    </row>
    <row r="124" spans="2:27">
      <c r="B124" s="136">
        <v>3030</v>
      </c>
      <c r="C124" s="34" t="s">
        <v>145</v>
      </c>
      <c r="D124" s="199">
        <v>2710030</v>
      </c>
      <c r="E124" s="37">
        <f t="shared" si="26"/>
        <v>31518.207087447518</v>
      </c>
      <c r="F124" s="169">
        <f t="shared" si="27"/>
        <v>1.0016819878203864</v>
      </c>
      <c r="G124" s="38">
        <f t="shared" si="31"/>
        <v>-31.754533526268641</v>
      </c>
      <c r="H124" s="38">
        <f t="shared" si="32"/>
        <v>-2730.3500561891565</v>
      </c>
      <c r="I124" s="38">
        <f t="shared" si="33"/>
        <v>0</v>
      </c>
      <c r="J124" s="39">
        <f t="shared" si="34"/>
        <v>0</v>
      </c>
      <c r="K124" s="38">
        <f t="shared" si="35"/>
        <v>-355.66416031419584</v>
      </c>
      <c r="L124" s="39">
        <f t="shared" si="36"/>
        <v>-30581.071496295499</v>
      </c>
      <c r="M124" s="35">
        <f t="shared" si="37"/>
        <v>-33311.421552484659</v>
      </c>
      <c r="N124" s="35">
        <f t="shared" si="38"/>
        <v>2676718.5784475151</v>
      </c>
      <c r="O124" s="35">
        <f t="shared" si="39"/>
        <v>31130.78839360705</v>
      </c>
      <c r="P124" s="36">
        <f t="shared" si="28"/>
        <v>0.98936941159140901</v>
      </c>
      <c r="Q124" s="195">
        <v>4199.7065300433023</v>
      </c>
      <c r="R124" s="190">
        <f t="shared" si="29"/>
        <v>-7.0960983149721433E-3</v>
      </c>
      <c r="S124" s="190">
        <f t="shared" si="30"/>
        <v>-1.7454364481673437E-2</v>
      </c>
      <c r="T124" s="193">
        <v>85983</v>
      </c>
      <c r="U124" s="208">
        <v>2729398.0770957675</v>
      </c>
      <c r="V124" s="4">
        <v>32078.110113247392</v>
      </c>
      <c r="W124" s="139"/>
      <c r="X124" s="139"/>
      <c r="Y124" s="45"/>
      <c r="Z124" s="45"/>
      <c r="AA124" s="45"/>
    </row>
    <row r="125" spans="2:27">
      <c r="B125" s="3">
        <v>3031</v>
      </c>
      <c r="C125" t="s">
        <v>146</v>
      </c>
      <c r="D125" s="199">
        <v>791727</v>
      </c>
      <c r="E125" s="37">
        <f t="shared" si="26"/>
        <v>32649.88246938018</v>
      </c>
      <c r="F125" s="169">
        <f t="shared" si="27"/>
        <v>1.0376478295002949</v>
      </c>
      <c r="G125" s="38">
        <f t="shared" si="31"/>
        <v>-710.75976268586601</v>
      </c>
      <c r="H125" s="38">
        <f t="shared" si="32"/>
        <v>-17235.213485369564</v>
      </c>
      <c r="I125" s="38">
        <f t="shared" si="33"/>
        <v>0</v>
      </c>
      <c r="J125" s="39">
        <f t="shared" si="34"/>
        <v>0</v>
      </c>
      <c r="K125" s="38">
        <f t="shared" si="35"/>
        <v>-355.66416031419584</v>
      </c>
      <c r="L125" s="39">
        <f t="shared" si="36"/>
        <v>-8624.5002234589338</v>
      </c>
      <c r="M125" s="35">
        <f t="shared" si="37"/>
        <v>-25859.713708828498</v>
      </c>
      <c r="N125" s="35">
        <f t="shared" si="38"/>
        <v>765867.28629117145</v>
      </c>
      <c r="O125" s="35">
        <f t="shared" si="39"/>
        <v>31583.45854638012</v>
      </c>
      <c r="P125" s="36">
        <f t="shared" si="28"/>
        <v>1.0037557482633725</v>
      </c>
      <c r="Q125" s="195">
        <v>1609.6412645176497</v>
      </c>
      <c r="R125" s="190">
        <f t="shared" si="29"/>
        <v>-2.1308709276668336E-2</v>
      </c>
      <c r="S125" s="190">
        <f t="shared" si="30"/>
        <v>-2.7766320168487936E-2</v>
      </c>
      <c r="T125" s="193">
        <v>24249</v>
      </c>
      <c r="U125" s="208">
        <v>808965</v>
      </c>
      <c r="V125" s="4">
        <v>33582.340487359375</v>
      </c>
      <c r="W125" s="4"/>
      <c r="X125" s="4"/>
      <c r="Y125" s="45"/>
      <c r="Z125" s="45"/>
    </row>
    <row r="126" spans="2:27">
      <c r="B126" s="3">
        <v>3032</v>
      </c>
      <c r="C126" t="s">
        <v>147</v>
      </c>
      <c r="D126" s="199">
        <v>233230</v>
      </c>
      <c r="E126" s="37">
        <f t="shared" si="26"/>
        <v>33850.507982583455</v>
      </c>
      <c r="F126" s="169">
        <f t="shared" si="27"/>
        <v>1.0758049793456708</v>
      </c>
      <c r="G126" s="38">
        <f t="shared" si="31"/>
        <v>-1431.1350706078308</v>
      </c>
      <c r="H126" s="38">
        <f t="shared" si="32"/>
        <v>-9860.5206364879541</v>
      </c>
      <c r="I126" s="38">
        <f t="shared" si="33"/>
        <v>0</v>
      </c>
      <c r="J126" s="39">
        <f t="shared" si="34"/>
        <v>0</v>
      </c>
      <c r="K126" s="38">
        <f t="shared" si="35"/>
        <v>-355.66416031419584</v>
      </c>
      <c r="L126" s="39">
        <f t="shared" si="36"/>
        <v>-2450.5260645648091</v>
      </c>
      <c r="M126" s="35">
        <f t="shared" si="37"/>
        <v>-12311.046701052763</v>
      </c>
      <c r="N126" s="35">
        <f t="shared" si="38"/>
        <v>220918.95329894725</v>
      </c>
      <c r="O126" s="35">
        <f t="shared" si="39"/>
        <v>32063.70875166143</v>
      </c>
      <c r="P126" s="36">
        <f t="shared" si="28"/>
        <v>1.0190186082015229</v>
      </c>
      <c r="Q126" s="195">
        <v>139.89140634776959</v>
      </c>
      <c r="R126" s="190">
        <f t="shared" si="29"/>
        <v>-6.5442655532492927E-2</v>
      </c>
      <c r="S126" s="190">
        <f t="shared" si="30"/>
        <v>-7.4530513599158119E-2</v>
      </c>
      <c r="T126" s="193">
        <v>6890</v>
      </c>
      <c r="U126" s="208">
        <v>249562</v>
      </c>
      <c r="V126" s="4">
        <v>36576.579217353072</v>
      </c>
      <c r="W126" s="4"/>
      <c r="X126" s="4"/>
      <c r="Y126" s="45"/>
      <c r="Z126" s="45"/>
    </row>
    <row r="127" spans="2:27">
      <c r="B127" s="3">
        <v>3033</v>
      </c>
      <c r="C127" t="s">
        <v>148</v>
      </c>
      <c r="D127" s="199">
        <v>1137725</v>
      </c>
      <c r="E127" s="37">
        <f t="shared" si="26"/>
        <v>28712.302839116721</v>
      </c>
      <c r="F127" s="169">
        <f t="shared" si="27"/>
        <v>0.91250738035291334</v>
      </c>
      <c r="G127" s="38">
        <f t="shared" si="31"/>
        <v>1651.7880154722093</v>
      </c>
      <c r="H127" s="38">
        <f t="shared" si="32"/>
        <v>65452.100113086293</v>
      </c>
      <c r="I127" s="38">
        <f t="shared" si="33"/>
        <v>0</v>
      </c>
      <c r="J127" s="39">
        <f t="shared" si="34"/>
        <v>0</v>
      </c>
      <c r="K127" s="38">
        <f t="shared" si="35"/>
        <v>-355.66416031419584</v>
      </c>
      <c r="L127" s="39">
        <f t="shared" si="36"/>
        <v>-14093.192352450009</v>
      </c>
      <c r="M127" s="35">
        <f t="shared" si="37"/>
        <v>51358.907760636284</v>
      </c>
      <c r="N127" s="35">
        <f t="shared" si="38"/>
        <v>1189083.9077606362</v>
      </c>
      <c r="O127" s="35">
        <f t="shared" si="39"/>
        <v>30008.426694274727</v>
      </c>
      <c r="P127" s="36">
        <f t="shared" si="28"/>
        <v>0.95369956860441962</v>
      </c>
      <c r="Q127" s="195">
        <v>1569.108124314771</v>
      </c>
      <c r="R127" s="190">
        <f t="shared" si="29"/>
        <v>-3.1105561762064357E-3</v>
      </c>
      <c r="S127" s="190">
        <f t="shared" si="30"/>
        <v>-3.8105463844569712E-2</v>
      </c>
      <c r="T127" s="193">
        <v>39625</v>
      </c>
      <c r="U127" s="208">
        <v>1141275</v>
      </c>
      <c r="V127" s="4">
        <v>29849.74106815923</v>
      </c>
      <c r="W127" s="4"/>
      <c r="X127" s="4"/>
      <c r="Y127" s="45"/>
      <c r="Z127" s="45"/>
    </row>
    <row r="128" spans="2:27">
      <c r="B128" s="136">
        <v>3034</v>
      </c>
      <c r="C128" s="34" t="s">
        <v>149</v>
      </c>
      <c r="D128" s="199">
        <v>600621</v>
      </c>
      <c r="E128" s="37">
        <f t="shared" si="26"/>
        <v>26009.916854321844</v>
      </c>
      <c r="F128" s="169">
        <f t="shared" si="27"/>
        <v>0.82662269288966772</v>
      </c>
      <c r="G128" s="38">
        <f t="shared" si="31"/>
        <v>3273.2196063491356</v>
      </c>
      <c r="H128" s="38">
        <f t="shared" si="32"/>
        <v>75585.187149814228</v>
      </c>
      <c r="I128" s="38">
        <f t="shared" si="33"/>
        <v>808.09320343203126</v>
      </c>
      <c r="J128" s="39">
        <f t="shared" si="34"/>
        <v>18660.488253652464</v>
      </c>
      <c r="K128" s="38">
        <f t="shared" si="35"/>
        <v>452.42904311783542</v>
      </c>
      <c r="L128" s="39">
        <f t="shared" si="36"/>
        <v>10447.491463677055</v>
      </c>
      <c r="M128" s="35">
        <f t="shared" si="37"/>
        <v>86032.678613491284</v>
      </c>
      <c r="N128" s="35">
        <f t="shared" si="38"/>
        <v>686653.67861349124</v>
      </c>
      <c r="O128" s="35">
        <f t="shared" si="39"/>
        <v>29735.565503788814</v>
      </c>
      <c r="P128" s="36">
        <f t="shared" si="28"/>
        <v>0.94502775110773785</v>
      </c>
      <c r="Q128" s="195">
        <v>2530.5811924216105</v>
      </c>
      <c r="R128" s="190">
        <f t="shared" si="29"/>
        <v>-1.5986664247519624E-2</v>
      </c>
      <c r="S128" s="191">
        <f t="shared" si="30"/>
        <v>-3.8827091580073157E-2</v>
      </c>
      <c r="T128" s="193">
        <v>23092</v>
      </c>
      <c r="U128" s="208">
        <v>610378.92290423263</v>
      </c>
      <c r="V128" s="4">
        <v>27060.601299176829</v>
      </c>
      <c r="W128" s="139"/>
      <c r="X128" s="139"/>
      <c r="Y128" s="45"/>
      <c r="Z128" s="45"/>
    </row>
    <row r="129" spans="2:26">
      <c r="B129" s="3">
        <v>3035</v>
      </c>
      <c r="C129" t="s">
        <v>150</v>
      </c>
      <c r="D129" s="199">
        <v>638025</v>
      </c>
      <c r="E129" s="37">
        <f t="shared" si="26"/>
        <v>25083.543009907218</v>
      </c>
      <c r="F129" s="169">
        <f t="shared" si="27"/>
        <v>0.79718155141345681</v>
      </c>
      <c r="G129" s="38">
        <f t="shared" si="31"/>
        <v>3829.0439129979109</v>
      </c>
      <c r="H129" s="38">
        <f t="shared" si="32"/>
        <v>97395.560971014856</v>
      </c>
      <c r="I129" s="38">
        <f t="shared" si="33"/>
        <v>1132.3240489771501</v>
      </c>
      <c r="J129" s="39">
        <f t="shared" si="34"/>
        <v>28801.794509782791</v>
      </c>
      <c r="K129" s="38">
        <f t="shared" si="35"/>
        <v>776.65988866295424</v>
      </c>
      <c r="L129" s="39">
        <f t="shared" si="36"/>
        <v>19755.120928030905</v>
      </c>
      <c r="M129" s="35">
        <f t="shared" si="37"/>
        <v>117150.68189904577</v>
      </c>
      <c r="N129" s="35">
        <f t="shared" si="38"/>
        <v>755175.68189904583</v>
      </c>
      <c r="O129" s="35">
        <f t="shared" si="39"/>
        <v>29689.246811568086</v>
      </c>
      <c r="P129" s="36">
        <f t="shared" si="28"/>
        <v>0.94355569403392747</v>
      </c>
      <c r="Q129" s="195">
        <v>3785.0141525393556</v>
      </c>
      <c r="R129" s="36">
        <f t="shared" si="29"/>
        <v>-1.1344302126301239E-2</v>
      </c>
      <c r="S129" s="36">
        <f t="shared" si="30"/>
        <v>-3.1439246134820763E-2</v>
      </c>
      <c r="T129" s="193">
        <v>25436</v>
      </c>
      <c r="U129" s="208">
        <v>645346</v>
      </c>
      <c r="V129" s="4">
        <v>25897.748705806815</v>
      </c>
      <c r="Y129" s="44"/>
      <c r="Z129" s="44"/>
    </row>
    <row r="130" spans="2:26">
      <c r="B130" s="3">
        <v>3036</v>
      </c>
      <c r="C130" t="s">
        <v>151</v>
      </c>
      <c r="D130" s="199">
        <v>367069</v>
      </c>
      <c r="E130" s="37">
        <f t="shared" si="26"/>
        <v>25961.454133955725</v>
      </c>
      <c r="F130" s="169">
        <f t="shared" si="27"/>
        <v>0.82508249633163278</v>
      </c>
      <c r="G130" s="38">
        <f t="shared" si="31"/>
        <v>3302.2972385688067</v>
      </c>
      <c r="H130" s="38">
        <f t="shared" si="32"/>
        <v>46691.180656124357</v>
      </c>
      <c r="I130" s="38">
        <f t="shared" si="33"/>
        <v>825.05515556017269</v>
      </c>
      <c r="J130" s="39">
        <f t="shared" si="34"/>
        <v>11665.454844465281</v>
      </c>
      <c r="K130" s="38">
        <f t="shared" si="35"/>
        <v>469.39099524597685</v>
      </c>
      <c r="L130" s="39">
        <f t="shared" si="36"/>
        <v>6636.7192817828663</v>
      </c>
      <c r="M130" s="35">
        <f t="shared" si="37"/>
        <v>53327.899937907227</v>
      </c>
      <c r="N130" s="35">
        <f t="shared" si="38"/>
        <v>420396.89993790723</v>
      </c>
      <c r="O130" s="35">
        <f t="shared" si="39"/>
        <v>29733.14236777051</v>
      </c>
      <c r="P130" s="36">
        <f t="shared" si="28"/>
        <v>0.94495074127983614</v>
      </c>
      <c r="Q130" s="195">
        <v>1903.0047453512088</v>
      </c>
      <c r="R130" s="36">
        <f t="shared" si="29"/>
        <v>-2.5631428761032582E-2</v>
      </c>
      <c r="S130" s="36">
        <f t="shared" si="30"/>
        <v>-5.7124917484153652E-2</v>
      </c>
      <c r="T130" s="193">
        <v>14139</v>
      </c>
      <c r="U130" s="208">
        <v>376725</v>
      </c>
      <c r="V130" s="4">
        <v>27534.351702967404</v>
      </c>
      <c r="Y130" s="44"/>
      <c r="Z130" s="44"/>
    </row>
    <row r="131" spans="2:26">
      <c r="B131" s="3">
        <v>3037</v>
      </c>
      <c r="C131" t="s">
        <v>152</v>
      </c>
      <c r="D131" s="199">
        <v>67644</v>
      </c>
      <c r="E131" s="37">
        <f t="shared" si="26"/>
        <v>23701.471618780659</v>
      </c>
      <c r="F131" s="169">
        <f t="shared" si="27"/>
        <v>0.7532578594809709</v>
      </c>
      <c r="G131" s="38">
        <f t="shared" si="31"/>
        <v>4658.2867476738465</v>
      </c>
      <c r="H131" s="38">
        <f t="shared" si="32"/>
        <v>13294.750377861159</v>
      </c>
      <c r="I131" s="38">
        <f t="shared" si="33"/>
        <v>1616.049035871446</v>
      </c>
      <c r="J131" s="39">
        <f t="shared" si="34"/>
        <v>4612.2039483771068</v>
      </c>
      <c r="K131" s="38">
        <f t="shared" si="35"/>
        <v>1260.3848755572501</v>
      </c>
      <c r="L131" s="39">
        <f t="shared" si="36"/>
        <v>3597.1384348403917</v>
      </c>
      <c r="M131" s="35">
        <f t="shared" si="37"/>
        <v>16891.888812701553</v>
      </c>
      <c r="N131" s="35">
        <f t="shared" si="38"/>
        <v>84535.888812701553</v>
      </c>
      <c r="O131" s="35">
        <f t="shared" si="39"/>
        <v>29620.143242011756</v>
      </c>
      <c r="P131" s="36">
        <f t="shared" si="28"/>
        <v>0.94135950943730307</v>
      </c>
      <c r="Q131" s="195">
        <v>477.25045570637303</v>
      </c>
      <c r="R131" s="36">
        <f t="shared" si="29"/>
        <v>-2.7027027027027029E-2</v>
      </c>
      <c r="S131" s="36">
        <f t="shared" si="30"/>
        <v>-2.3617871550597597E-2</v>
      </c>
      <c r="T131" s="193">
        <v>2854</v>
      </c>
      <c r="U131" s="208">
        <v>69523</v>
      </c>
      <c r="V131" s="4">
        <v>24274.790502793297</v>
      </c>
      <c r="Y131" s="44"/>
      <c r="Z131" s="44"/>
    </row>
    <row r="132" spans="2:26">
      <c r="B132" s="3">
        <v>3038</v>
      </c>
      <c r="C132" t="s">
        <v>153</v>
      </c>
      <c r="D132" s="199">
        <v>245135</v>
      </c>
      <c r="E132" s="37">
        <f t="shared" si="26"/>
        <v>36054.566848065886</v>
      </c>
      <c r="F132" s="169">
        <f t="shared" si="27"/>
        <v>1.1458523034058283</v>
      </c>
      <c r="G132" s="38">
        <f t="shared" si="31"/>
        <v>-2753.5703898972897</v>
      </c>
      <c r="H132" s="38">
        <f t="shared" si="32"/>
        <v>-18721.525080911673</v>
      </c>
      <c r="I132" s="38">
        <f t="shared" si="33"/>
        <v>0</v>
      </c>
      <c r="J132" s="39">
        <f t="shared" si="34"/>
        <v>0</v>
      </c>
      <c r="K132" s="38">
        <f t="shared" si="35"/>
        <v>-355.66416031419584</v>
      </c>
      <c r="L132" s="39">
        <f t="shared" si="36"/>
        <v>-2418.1606259762175</v>
      </c>
      <c r="M132" s="35">
        <f t="shared" si="37"/>
        <v>-21139.685706887889</v>
      </c>
      <c r="N132" s="35">
        <f t="shared" si="38"/>
        <v>223995.31429311211</v>
      </c>
      <c r="O132" s="35">
        <f t="shared" si="39"/>
        <v>32945.332297854409</v>
      </c>
      <c r="P132" s="36">
        <f t="shared" si="28"/>
        <v>1.0470375378255861</v>
      </c>
      <c r="Q132" s="195">
        <v>-580.6633858115456</v>
      </c>
      <c r="R132" s="36">
        <f t="shared" si="29"/>
        <v>-4.7068336164638104E-2</v>
      </c>
      <c r="S132" s="36">
        <f t="shared" si="30"/>
        <v>-4.0621085607728973E-2</v>
      </c>
      <c r="T132" s="193">
        <v>6799</v>
      </c>
      <c r="U132" s="208">
        <v>257243</v>
      </c>
      <c r="V132" s="4">
        <v>37581.154127100075</v>
      </c>
      <c r="Y132" s="44"/>
      <c r="Z132" s="44"/>
    </row>
    <row r="133" spans="2:26">
      <c r="B133" s="3">
        <v>3039</v>
      </c>
      <c r="C133" t="s">
        <v>154</v>
      </c>
      <c r="D133" s="199">
        <v>33281</v>
      </c>
      <c r="E133" s="37">
        <f t="shared" si="26"/>
        <v>31696.190476190477</v>
      </c>
      <c r="F133" s="169">
        <f t="shared" si="27"/>
        <v>1.0073384883357999</v>
      </c>
      <c r="G133" s="38">
        <f t="shared" si="31"/>
        <v>-138.54456677204433</v>
      </c>
      <c r="H133" s="38">
        <f t="shared" si="32"/>
        <v>-145.47179511064655</v>
      </c>
      <c r="I133" s="38">
        <f t="shared" si="33"/>
        <v>0</v>
      </c>
      <c r="J133" s="39">
        <f t="shared" si="34"/>
        <v>0</v>
      </c>
      <c r="K133" s="38">
        <f t="shared" si="35"/>
        <v>-355.66416031419584</v>
      </c>
      <c r="L133" s="39">
        <f t="shared" si="36"/>
        <v>-373.4473683299056</v>
      </c>
      <c r="M133" s="35">
        <f t="shared" si="37"/>
        <v>-518.91916344055221</v>
      </c>
      <c r="N133" s="35">
        <f t="shared" si="38"/>
        <v>32762.080836559449</v>
      </c>
      <c r="O133" s="35">
        <f t="shared" si="39"/>
        <v>31201.981749104238</v>
      </c>
      <c r="P133" s="36">
        <f t="shared" si="28"/>
        <v>0.99163201179757454</v>
      </c>
      <c r="Q133" s="195">
        <v>65.755294145882772</v>
      </c>
      <c r="R133" s="36">
        <f t="shared" si="29"/>
        <v>7.9043004239854626E-3</v>
      </c>
      <c r="S133" s="36">
        <f t="shared" si="30"/>
        <v>9.8241181390787916E-3</v>
      </c>
      <c r="T133" s="193">
        <v>1050</v>
      </c>
      <c r="U133" s="208">
        <v>33020</v>
      </c>
      <c r="V133" s="4">
        <v>31387.832699619772</v>
      </c>
      <c r="Y133" s="44"/>
      <c r="Z133" s="44"/>
    </row>
    <row r="134" spans="2:26">
      <c r="B134" s="3">
        <v>3040</v>
      </c>
      <c r="C134" t="s">
        <v>155</v>
      </c>
      <c r="D134" s="199">
        <v>98036</v>
      </c>
      <c r="E134" s="37">
        <f t="shared" si="26"/>
        <v>29952.948365413991</v>
      </c>
      <c r="F134" s="169">
        <f t="shared" si="27"/>
        <v>0.95193640858138928</v>
      </c>
      <c r="G134" s="38">
        <f t="shared" si="31"/>
        <v>907.40069969384706</v>
      </c>
      <c r="H134" s="38">
        <f t="shared" si="32"/>
        <v>2969.9224900979616</v>
      </c>
      <c r="I134" s="38">
        <f t="shared" si="33"/>
        <v>0</v>
      </c>
      <c r="J134" s="39">
        <f t="shared" si="34"/>
        <v>0</v>
      </c>
      <c r="K134" s="38">
        <f t="shared" si="35"/>
        <v>-355.66416031419584</v>
      </c>
      <c r="L134" s="39">
        <f t="shared" si="36"/>
        <v>-1164.0887967083629</v>
      </c>
      <c r="M134" s="35">
        <f t="shared" si="37"/>
        <v>1805.8336933895987</v>
      </c>
      <c r="N134" s="35">
        <f t="shared" si="38"/>
        <v>99841.833693389592</v>
      </c>
      <c r="O134" s="35">
        <f t="shared" si="39"/>
        <v>30504.684904793641</v>
      </c>
      <c r="P134" s="36">
        <f t="shared" si="28"/>
        <v>0.96947117989581022</v>
      </c>
      <c r="Q134" s="195">
        <v>283.47950260902462</v>
      </c>
      <c r="R134" s="36">
        <f t="shared" si="29"/>
        <v>-3.7116338457005356E-2</v>
      </c>
      <c r="S134" s="36">
        <f t="shared" si="30"/>
        <v>-2.4760361131980733E-2</v>
      </c>
      <c r="T134" s="193">
        <v>3273</v>
      </c>
      <c r="U134" s="208">
        <v>101815</v>
      </c>
      <c r="V134" s="4">
        <v>30713.42383107089</v>
      </c>
      <c r="Y134" s="44"/>
      <c r="Z134" s="44"/>
    </row>
    <row r="135" spans="2:26">
      <c r="B135" s="3">
        <v>3041</v>
      </c>
      <c r="C135" t="s">
        <v>156</v>
      </c>
      <c r="D135" s="199">
        <v>143937</v>
      </c>
      <c r="E135" s="37">
        <f t="shared" si="26"/>
        <v>31236.328125</v>
      </c>
      <c r="F135" s="169">
        <f t="shared" si="27"/>
        <v>0.99272357598414884</v>
      </c>
      <c r="G135" s="38">
        <f t="shared" si="31"/>
        <v>137.37284394224187</v>
      </c>
      <c r="H135" s="38">
        <f t="shared" si="32"/>
        <v>633.01406488585053</v>
      </c>
      <c r="I135" s="38">
        <f t="shared" si="33"/>
        <v>0</v>
      </c>
      <c r="J135" s="39">
        <f t="shared" si="34"/>
        <v>0</v>
      </c>
      <c r="K135" s="38">
        <f t="shared" si="35"/>
        <v>-355.66416031419584</v>
      </c>
      <c r="L135" s="39">
        <f t="shared" si="36"/>
        <v>-1638.9004507278144</v>
      </c>
      <c r="M135" s="35">
        <f t="shared" si="37"/>
        <v>-1005.8863858419638</v>
      </c>
      <c r="N135" s="35">
        <f t="shared" si="38"/>
        <v>142931.11361415804</v>
      </c>
      <c r="O135" s="35">
        <f t="shared" si="39"/>
        <v>31018.036808628047</v>
      </c>
      <c r="P135" s="36">
        <f t="shared" si="28"/>
        <v>0.98578604685691407</v>
      </c>
      <c r="Q135" s="195">
        <v>-297.52876626264424</v>
      </c>
      <c r="R135" s="36">
        <f t="shared" si="29"/>
        <v>5.8912323367856095E-3</v>
      </c>
      <c r="S135" s="36">
        <f t="shared" si="30"/>
        <v>-1.0941234433309694E-3</v>
      </c>
      <c r="T135" s="193">
        <v>4608</v>
      </c>
      <c r="U135" s="208">
        <v>143094</v>
      </c>
      <c r="V135" s="4">
        <v>31270.541958041958</v>
      </c>
      <c r="Y135" s="44"/>
      <c r="Z135" s="44"/>
    </row>
    <row r="136" spans="2:26">
      <c r="B136" s="3">
        <v>3042</v>
      </c>
      <c r="C136" t="s">
        <v>157</v>
      </c>
      <c r="D136" s="199">
        <v>97800</v>
      </c>
      <c r="E136" s="37">
        <f t="shared" ref="E136:E199" si="40">D136/T136*1000</f>
        <v>39340.30571198713</v>
      </c>
      <c r="F136" s="169">
        <f t="shared" ref="F136:F199" si="41">E136/E$363</f>
        <v>1.2502765629311143</v>
      </c>
      <c r="G136" s="38">
        <f t="shared" si="31"/>
        <v>-4725.013708250036</v>
      </c>
      <c r="H136" s="38">
        <f t="shared" si="32"/>
        <v>-11746.384078709589</v>
      </c>
      <c r="I136" s="38">
        <f t="shared" si="33"/>
        <v>0</v>
      </c>
      <c r="J136" s="39">
        <f t="shared" si="34"/>
        <v>0</v>
      </c>
      <c r="K136" s="38">
        <f t="shared" si="35"/>
        <v>-355.66416031419584</v>
      </c>
      <c r="L136" s="39">
        <f t="shared" si="36"/>
        <v>-884.18110254109081</v>
      </c>
      <c r="M136" s="35">
        <f t="shared" si="37"/>
        <v>-12630.56518125068</v>
      </c>
      <c r="N136" s="35">
        <f t="shared" si="38"/>
        <v>85169.434818749316</v>
      </c>
      <c r="O136" s="35">
        <f t="shared" si="39"/>
        <v>34259.627843422895</v>
      </c>
      <c r="P136" s="36">
        <f t="shared" ref="P136:P199" si="42">O136/O$363</f>
        <v>1.0888072416357002</v>
      </c>
      <c r="Q136" s="195">
        <v>-214.85479881270294</v>
      </c>
      <c r="R136" s="36">
        <f t="shared" ref="R136:R199" si="43">(D136-U136)/U136</f>
        <v>8.9159632046684631E-2</v>
      </c>
      <c r="S136" s="36">
        <f t="shared" ref="S136:S199" si="44">(E136-V136)/V136</f>
        <v>8.6969045497918285E-2</v>
      </c>
      <c r="T136" s="193">
        <v>2486</v>
      </c>
      <c r="U136" s="208">
        <v>89794</v>
      </c>
      <c r="V136" s="4">
        <v>36192.664248286979</v>
      </c>
      <c r="Y136" s="44"/>
      <c r="Z136" s="44"/>
    </row>
    <row r="137" spans="2:26">
      <c r="B137" s="3">
        <v>3043</v>
      </c>
      <c r="C137" t="s">
        <v>158</v>
      </c>
      <c r="D137" s="199">
        <v>145042</v>
      </c>
      <c r="E137" s="37">
        <f t="shared" si="40"/>
        <v>31031.66452717159</v>
      </c>
      <c r="F137" s="169">
        <f t="shared" si="41"/>
        <v>0.98621915017913908</v>
      </c>
      <c r="G137" s="38">
        <f t="shared" si="31"/>
        <v>260.17100263928802</v>
      </c>
      <c r="H137" s="38">
        <f t="shared" si="32"/>
        <v>1216.0392663360321</v>
      </c>
      <c r="I137" s="38">
        <f t="shared" si="33"/>
        <v>0</v>
      </c>
      <c r="J137" s="39">
        <f t="shared" si="34"/>
        <v>0</v>
      </c>
      <c r="K137" s="38">
        <f t="shared" si="35"/>
        <v>-355.66416031419584</v>
      </c>
      <c r="L137" s="39">
        <f t="shared" si="36"/>
        <v>-1662.3742853085512</v>
      </c>
      <c r="M137" s="35">
        <f t="shared" si="37"/>
        <v>-446.33501897251904</v>
      </c>
      <c r="N137" s="35">
        <f t="shared" si="38"/>
        <v>144595.66498102748</v>
      </c>
      <c r="O137" s="35">
        <f t="shared" si="39"/>
        <v>30936.171369496682</v>
      </c>
      <c r="P137" s="36">
        <f t="shared" si="42"/>
        <v>0.98318427653491014</v>
      </c>
      <c r="Q137" s="195">
        <v>65.517566512245367</v>
      </c>
      <c r="R137" s="36">
        <f t="shared" si="43"/>
        <v>-6.7249219306415387E-3</v>
      </c>
      <c r="S137" s="36">
        <f t="shared" si="44"/>
        <v>-7.3624540731763808E-3</v>
      </c>
      <c r="T137" s="193">
        <v>4674</v>
      </c>
      <c r="U137" s="208">
        <v>146024</v>
      </c>
      <c r="V137" s="4">
        <v>31261.828302290731</v>
      </c>
      <c r="Y137" s="44"/>
      <c r="Z137" s="44"/>
    </row>
    <row r="138" spans="2:26">
      <c r="B138" s="3">
        <v>3044</v>
      </c>
      <c r="C138" t="s">
        <v>159</v>
      </c>
      <c r="D138" s="199">
        <v>194493</v>
      </c>
      <c r="E138" s="37">
        <f t="shared" si="40"/>
        <v>43794.866021166403</v>
      </c>
      <c r="F138" s="169">
        <f t="shared" si="41"/>
        <v>1.3918472053532702</v>
      </c>
      <c r="G138" s="38">
        <f t="shared" si="31"/>
        <v>-7397.7498937575992</v>
      </c>
      <c r="H138" s="38">
        <f t="shared" si="32"/>
        <v>-32853.407278177503</v>
      </c>
      <c r="I138" s="38">
        <f t="shared" si="33"/>
        <v>0</v>
      </c>
      <c r="J138" s="39">
        <f t="shared" si="34"/>
        <v>0</v>
      </c>
      <c r="K138" s="38">
        <f t="shared" si="35"/>
        <v>-355.66416031419584</v>
      </c>
      <c r="L138" s="39">
        <f t="shared" si="36"/>
        <v>-1579.5045359553437</v>
      </c>
      <c r="M138" s="35">
        <f t="shared" si="37"/>
        <v>-34432.911814132844</v>
      </c>
      <c r="N138" s="35">
        <f t="shared" si="38"/>
        <v>160060.08818586715</v>
      </c>
      <c r="O138" s="35">
        <f t="shared" si="39"/>
        <v>36041.45196709461</v>
      </c>
      <c r="P138" s="36">
        <f t="shared" si="42"/>
        <v>1.1454354986045627</v>
      </c>
      <c r="Q138" s="195">
        <v>-829.57327495059872</v>
      </c>
      <c r="R138" s="36">
        <f t="shared" si="43"/>
        <v>-2.2761188405360185E-2</v>
      </c>
      <c r="S138" s="36">
        <f t="shared" si="44"/>
        <v>-1.5719611739963057E-2</v>
      </c>
      <c r="T138" s="193">
        <v>4441</v>
      </c>
      <c r="U138" s="208">
        <v>199023</v>
      </c>
      <c r="V138" s="4">
        <v>44494.299128101942</v>
      </c>
      <c r="Y138" s="44"/>
      <c r="Z138" s="44"/>
    </row>
    <row r="139" spans="2:26">
      <c r="B139" s="3">
        <v>3045</v>
      </c>
      <c r="C139" t="s">
        <v>160</v>
      </c>
      <c r="D139" s="199">
        <v>105568</v>
      </c>
      <c r="E139" s="37">
        <f t="shared" si="40"/>
        <v>30449.379867320447</v>
      </c>
      <c r="F139" s="169">
        <f t="shared" si="41"/>
        <v>0.96771352725652993</v>
      </c>
      <c r="G139" s="38">
        <f t="shared" si="31"/>
        <v>609.54179854997346</v>
      </c>
      <c r="H139" s="38">
        <f t="shared" si="32"/>
        <v>2113.2814155727579</v>
      </c>
      <c r="I139" s="38">
        <f t="shared" si="33"/>
        <v>0</v>
      </c>
      <c r="J139" s="39">
        <f t="shared" si="34"/>
        <v>0</v>
      </c>
      <c r="K139" s="38">
        <f t="shared" si="35"/>
        <v>-355.66416031419584</v>
      </c>
      <c r="L139" s="39">
        <f t="shared" si="36"/>
        <v>-1233.0876438093169</v>
      </c>
      <c r="M139" s="35">
        <f t="shared" si="37"/>
        <v>880.19377176344096</v>
      </c>
      <c r="N139" s="35">
        <f t="shared" si="38"/>
        <v>106448.19377176344</v>
      </c>
      <c r="O139" s="35">
        <f t="shared" si="39"/>
        <v>30703.257505556227</v>
      </c>
      <c r="P139" s="36">
        <f t="shared" si="42"/>
        <v>0.97578202736586661</v>
      </c>
      <c r="Q139" s="195">
        <v>-17.63885256782828</v>
      </c>
      <c r="R139" s="36">
        <f t="shared" si="43"/>
        <v>-9.1977324773810862E-3</v>
      </c>
      <c r="S139" s="36">
        <f t="shared" si="44"/>
        <v>-2.6247725255437275E-3</v>
      </c>
      <c r="T139" s="193">
        <v>3467</v>
      </c>
      <c r="U139" s="208">
        <v>106548</v>
      </c>
      <c r="V139" s="4">
        <v>30529.512893982806</v>
      </c>
      <c r="Y139" s="44"/>
      <c r="Z139" s="44"/>
    </row>
    <row r="140" spans="2:26">
      <c r="B140" s="3">
        <v>3046</v>
      </c>
      <c r="C140" t="s">
        <v>161</v>
      </c>
      <c r="D140" s="199">
        <v>74912</v>
      </c>
      <c r="E140" s="37">
        <f t="shared" si="40"/>
        <v>33866.184448462933</v>
      </c>
      <c r="F140" s="169">
        <f t="shared" si="41"/>
        <v>1.0763031940271275</v>
      </c>
      <c r="G140" s="38">
        <f t="shared" si="31"/>
        <v>-1440.5409501355177</v>
      </c>
      <c r="H140" s="38">
        <f t="shared" si="32"/>
        <v>-3186.4765816997651</v>
      </c>
      <c r="I140" s="38">
        <f t="shared" si="33"/>
        <v>0</v>
      </c>
      <c r="J140" s="39">
        <f t="shared" si="34"/>
        <v>0</v>
      </c>
      <c r="K140" s="38">
        <f t="shared" si="35"/>
        <v>-355.66416031419584</v>
      </c>
      <c r="L140" s="39">
        <f t="shared" si="36"/>
        <v>-786.72912261500119</v>
      </c>
      <c r="M140" s="35">
        <f t="shared" si="37"/>
        <v>-3973.2057043147661</v>
      </c>
      <c r="N140" s="35">
        <f t="shared" si="38"/>
        <v>70938.794295685235</v>
      </c>
      <c r="O140" s="35">
        <f t="shared" si="39"/>
        <v>32069.979338013218</v>
      </c>
      <c r="P140" s="36">
        <f t="shared" si="42"/>
        <v>1.0192178940741055</v>
      </c>
      <c r="Q140" s="195">
        <v>-225.68351366601655</v>
      </c>
      <c r="R140" s="36">
        <f t="shared" si="43"/>
        <v>-1.2275358305974184E-2</v>
      </c>
      <c r="S140" s="36">
        <f t="shared" si="44"/>
        <v>-2.1904486757500795E-4</v>
      </c>
      <c r="T140" s="193">
        <v>2212</v>
      </c>
      <c r="U140" s="208">
        <v>75843</v>
      </c>
      <c r="V140" s="4">
        <v>33873.604287628405</v>
      </c>
      <c r="Y140" s="44"/>
      <c r="Z140" s="44"/>
    </row>
    <row r="141" spans="2:26">
      <c r="B141" s="3">
        <v>3047</v>
      </c>
      <c r="C141" t="s">
        <v>162</v>
      </c>
      <c r="D141" s="199">
        <v>366401</v>
      </c>
      <c r="E141" s="37">
        <f t="shared" si="40"/>
        <v>25958.271342543394</v>
      </c>
      <c r="F141" s="169">
        <f t="shared" si="41"/>
        <v>0.82498134385110378</v>
      </c>
      <c r="G141" s="38">
        <f t="shared" si="31"/>
        <v>3304.2069134162052</v>
      </c>
      <c r="H141" s="38">
        <f t="shared" si="32"/>
        <v>46638.880582869737</v>
      </c>
      <c r="I141" s="38">
        <f t="shared" si="33"/>
        <v>826.16913255448867</v>
      </c>
      <c r="J141" s="39">
        <f t="shared" si="34"/>
        <v>11661.377306006607</v>
      </c>
      <c r="K141" s="38">
        <f t="shared" si="35"/>
        <v>470.50497224029283</v>
      </c>
      <c r="L141" s="39">
        <f t="shared" si="36"/>
        <v>6641.1776831717334</v>
      </c>
      <c r="M141" s="35">
        <f t="shared" si="37"/>
        <v>53280.058266041473</v>
      </c>
      <c r="N141" s="35">
        <f t="shared" si="38"/>
        <v>419681.05826604145</v>
      </c>
      <c r="O141" s="35">
        <f t="shared" si="39"/>
        <v>29732.983228199893</v>
      </c>
      <c r="P141" s="36">
        <f t="shared" si="42"/>
        <v>0.94494568365580978</v>
      </c>
      <c r="Q141" s="195">
        <v>-2157.8054897353213</v>
      </c>
      <c r="R141" s="36">
        <f t="shared" si="43"/>
        <v>-5.9258346363493981E-2</v>
      </c>
      <c r="S141" s="36">
        <f t="shared" si="44"/>
        <v>-6.8255875463099219E-2</v>
      </c>
      <c r="T141" s="193">
        <v>14115</v>
      </c>
      <c r="U141" s="208">
        <v>389481</v>
      </c>
      <c r="V141" s="4">
        <v>27859.871244635193</v>
      </c>
      <c r="Y141" s="44"/>
      <c r="Z141" s="44"/>
    </row>
    <row r="142" spans="2:26">
      <c r="B142" s="3">
        <v>3048</v>
      </c>
      <c r="C142" t="s">
        <v>163</v>
      </c>
      <c r="D142" s="199">
        <v>573811</v>
      </c>
      <c r="E142" s="37">
        <f t="shared" si="40"/>
        <v>29542.86155588735</v>
      </c>
      <c r="F142" s="169">
        <f t="shared" si="41"/>
        <v>0.93890341563842583</v>
      </c>
      <c r="G142" s="38">
        <f t="shared" si="31"/>
        <v>1153.4527854098319</v>
      </c>
      <c r="H142" s="38">
        <f t="shared" si="32"/>
        <v>22403.513451015162</v>
      </c>
      <c r="I142" s="38">
        <f t="shared" si="33"/>
        <v>0</v>
      </c>
      <c r="J142" s="39">
        <f t="shared" si="34"/>
        <v>0</v>
      </c>
      <c r="K142" s="38">
        <f t="shared" si="35"/>
        <v>-355.66416031419584</v>
      </c>
      <c r="L142" s="39">
        <f t="shared" si="36"/>
        <v>-6908.0649857826265</v>
      </c>
      <c r="M142" s="35">
        <f t="shared" si="37"/>
        <v>15495.448465232535</v>
      </c>
      <c r="N142" s="35">
        <f t="shared" si="38"/>
        <v>589306.4484652325</v>
      </c>
      <c r="O142" s="35">
        <f t="shared" si="39"/>
        <v>30340.650180982982</v>
      </c>
      <c r="P142" s="36">
        <f t="shared" si="42"/>
        <v>0.96425798271862473</v>
      </c>
      <c r="Q142" s="195">
        <v>1558.7442649481054</v>
      </c>
      <c r="R142" s="36">
        <f t="shared" si="43"/>
        <v>3.2060159788196103E-2</v>
      </c>
      <c r="S142" s="36">
        <f t="shared" si="44"/>
        <v>1.5800549589195502E-2</v>
      </c>
      <c r="T142" s="193">
        <v>19423</v>
      </c>
      <c r="U142" s="208">
        <v>555986</v>
      </c>
      <c r="V142" s="4">
        <v>29083.328974211436</v>
      </c>
      <c r="Y142" s="44"/>
      <c r="Z142" s="44"/>
    </row>
    <row r="143" spans="2:26">
      <c r="B143" s="3">
        <v>3049</v>
      </c>
      <c r="C143" t="s">
        <v>164</v>
      </c>
      <c r="D143" s="199">
        <v>941550</v>
      </c>
      <c r="E143" s="37">
        <f t="shared" si="40"/>
        <v>35118.048562157324</v>
      </c>
      <c r="F143" s="169">
        <f t="shared" si="41"/>
        <v>1.1160887608395813</v>
      </c>
      <c r="G143" s="38">
        <f t="shared" si="31"/>
        <v>-2191.6594183521524</v>
      </c>
      <c r="H143" s="38">
        <f t="shared" si="32"/>
        <v>-58760.580665439564</v>
      </c>
      <c r="I143" s="38">
        <f t="shared" si="33"/>
        <v>0</v>
      </c>
      <c r="J143" s="39">
        <f t="shared" si="34"/>
        <v>0</v>
      </c>
      <c r="K143" s="38">
        <f t="shared" si="35"/>
        <v>-355.66416031419584</v>
      </c>
      <c r="L143" s="39">
        <f t="shared" si="36"/>
        <v>-9535.7118021839033</v>
      </c>
      <c r="M143" s="35">
        <f t="shared" si="37"/>
        <v>-68296.292467623469</v>
      </c>
      <c r="N143" s="35">
        <f t="shared" si="38"/>
        <v>873253.70753237652</v>
      </c>
      <c r="O143" s="35">
        <f t="shared" si="39"/>
        <v>32570.724983490974</v>
      </c>
      <c r="P143" s="36">
        <f t="shared" si="42"/>
        <v>1.0351321207990871</v>
      </c>
      <c r="Q143" s="195">
        <v>-2595.9238177664083</v>
      </c>
      <c r="R143" s="36">
        <f t="shared" si="43"/>
        <v>1.7602562730812753E-2</v>
      </c>
      <c r="S143" s="36">
        <f t="shared" si="44"/>
        <v>9.7841881689336089E-4</v>
      </c>
      <c r="T143" s="193">
        <v>26811</v>
      </c>
      <c r="U143" s="208">
        <v>925263</v>
      </c>
      <c r="V143" s="4">
        <v>35083.721988397221</v>
      </c>
      <c r="Y143" s="44"/>
      <c r="Z143" s="44"/>
    </row>
    <row r="144" spans="2:26">
      <c r="B144" s="3">
        <v>3050</v>
      </c>
      <c r="C144" t="s">
        <v>165</v>
      </c>
      <c r="D144" s="199">
        <v>83208</v>
      </c>
      <c r="E144" s="37">
        <f t="shared" si="40"/>
        <v>30955.357142857141</v>
      </c>
      <c r="F144" s="169">
        <f t="shared" si="41"/>
        <v>0.98379402072322175</v>
      </c>
      <c r="G144" s="38">
        <f t="shared" si="31"/>
        <v>305.95543322795709</v>
      </c>
      <c r="H144" s="38">
        <f t="shared" si="32"/>
        <v>822.4082045167487</v>
      </c>
      <c r="I144" s="38">
        <f t="shared" si="33"/>
        <v>0</v>
      </c>
      <c r="J144" s="39">
        <f t="shared" si="34"/>
        <v>0</v>
      </c>
      <c r="K144" s="38">
        <f t="shared" si="35"/>
        <v>-355.66416031419584</v>
      </c>
      <c r="L144" s="39">
        <f t="shared" si="36"/>
        <v>-956.02526292455832</v>
      </c>
      <c r="M144" s="35">
        <f t="shared" si="37"/>
        <v>-133.61705840780962</v>
      </c>
      <c r="N144" s="35">
        <f t="shared" si="38"/>
        <v>83074.382941592194</v>
      </c>
      <c r="O144" s="35">
        <f t="shared" si="39"/>
        <v>30905.648415770906</v>
      </c>
      <c r="P144" s="36">
        <f t="shared" si="42"/>
        <v>0.98221422475254339</v>
      </c>
      <c r="Q144" s="195">
        <v>-407.25844698653509</v>
      </c>
      <c r="R144" s="36">
        <f t="shared" si="43"/>
        <v>-1.5779139362683638E-2</v>
      </c>
      <c r="S144" s="36">
        <f t="shared" si="44"/>
        <v>-1.3582217798761074E-2</v>
      </c>
      <c r="T144" s="193">
        <v>2688</v>
      </c>
      <c r="U144" s="208">
        <v>84542</v>
      </c>
      <c r="V144" s="4">
        <v>31381.588715664438</v>
      </c>
      <c r="Y144" s="44"/>
      <c r="Z144" s="44"/>
    </row>
    <row r="145" spans="2:26">
      <c r="B145" s="3">
        <v>3051</v>
      </c>
      <c r="C145" t="s">
        <v>166</v>
      </c>
      <c r="D145" s="199">
        <v>39387</v>
      </c>
      <c r="E145" s="37">
        <f t="shared" si="40"/>
        <v>28335.971223021585</v>
      </c>
      <c r="F145" s="169">
        <f t="shared" si="41"/>
        <v>0.90054716319195804</v>
      </c>
      <c r="G145" s="38">
        <f t="shared" si="31"/>
        <v>1877.586985129291</v>
      </c>
      <c r="H145" s="38">
        <f t="shared" si="32"/>
        <v>2609.8459093297142</v>
      </c>
      <c r="I145" s="38">
        <f t="shared" si="33"/>
        <v>0</v>
      </c>
      <c r="J145" s="39">
        <f t="shared" si="34"/>
        <v>0</v>
      </c>
      <c r="K145" s="38">
        <f t="shared" si="35"/>
        <v>-355.66416031419584</v>
      </c>
      <c r="L145" s="39">
        <f t="shared" si="36"/>
        <v>-494.37318283673227</v>
      </c>
      <c r="M145" s="35">
        <f t="shared" si="37"/>
        <v>2115.472726492982</v>
      </c>
      <c r="N145" s="35">
        <f t="shared" si="38"/>
        <v>41502.472726492982</v>
      </c>
      <c r="O145" s="35">
        <f t="shared" si="39"/>
        <v>29857.894047836679</v>
      </c>
      <c r="P145" s="36">
        <f t="shared" si="42"/>
        <v>0.9489154817400377</v>
      </c>
      <c r="Q145" s="195">
        <v>150.43034177407321</v>
      </c>
      <c r="R145" s="36">
        <f t="shared" si="43"/>
        <v>-5.0595381574507062E-2</v>
      </c>
      <c r="S145" s="36">
        <f t="shared" si="44"/>
        <v>-3.0787659319586602E-2</v>
      </c>
      <c r="T145" s="193">
        <v>1390</v>
      </c>
      <c r="U145" s="208">
        <v>41486</v>
      </c>
      <c r="V145" s="4">
        <v>29236.081747709653</v>
      </c>
      <c r="Y145" s="44"/>
      <c r="Z145" s="44"/>
    </row>
    <row r="146" spans="2:26">
      <c r="B146" s="3">
        <v>3052</v>
      </c>
      <c r="C146" t="s">
        <v>167</v>
      </c>
      <c r="D146" s="199">
        <v>89296</v>
      </c>
      <c r="E146" s="37">
        <f t="shared" si="40"/>
        <v>36611.726117261169</v>
      </c>
      <c r="F146" s="169">
        <f t="shared" si="41"/>
        <v>1.1635594148145338</v>
      </c>
      <c r="G146" s="38">
        <f t="shared" si="31"/>
        <v>-3087.8659514144592</v>
      </c>
      <c r="H146" s="38">
        <f t="shared" si="32"/>
        <v>-7531.3050554998654</v>
      </c>
      <c r="I146" s="38">
        <f t="shared" si="33"/>
        <v>0</v>
      </c>
      <c r="J146" s="39">
        <f t="shared" si="34"/>
        <v>0</v>
      </c>
      <c r="K146" s="38">
        <f t="shared" si="35"/>
        <v>-355.66416031419584</v>
      </c>
      <c r="L146" s="39">
        <f t="shared" si="36"/>
        <v>-867.46488700632369</v>
      </c>
      <c r="M146" s="35">
        <f t="shared" si="37"/>
        <v>-8398.7699425061892</v>
      </c>
      <c r="N146" s="35">
        <f t="shared" si="38"/>
        <v>80897.230057493813</v>
      </c>
      <c r="O146" s="35">
        <f t="shared" si="39"/>
        <v>33168.196005532525</v>
      </c>
      <c r="P146" s="36">
        <f t="shared" si="42"/>
        <v>1.0541203823890684</v>
      </c>
      <c r="Q146" s="195">
        <v>54.621297544586923</v>
      </c>
      <c r="R146" s="36">
        <f t="shared" si="43"/>
        <v>-4.9961698867988763E-2</v>
      </c>
      <c r="S146" s="36">
        <f t="shared" si="44"/>
        <v>-4.6456022480047814E-2</v>
      </c>
      <c r="T146" s="193">
        <v>2439</v>
      </c>
      <c r="U146" s="208">
        <v>93992</v>
      </c>
      <c r="V146" s="4">
        <v>38395.424836601305</v>
      </c>
      <c r="Y146" s="44"/>
      <c r="Z146" s="44"/>
    </row>
    <row r="147" spans="2:26">
      <c r="B147" s="3">
        <v>3053</v>
      </c>
      <c r="C147" t="s">
        <v>168</v>
      </c>
      <c r="D147" s="199">
        <v>178269</v>
      </c>
      <c r="E147" s="37">
        <f t="shared" si="40"/>
        <v>26017.075306479859</v>
      </c>
      <c r="F147" s="169">
        <f t="shared" si="41"/>
        <v>0.82685019607750643</v>
      </c>
      <c r="G147" s="38">
        <f t="shared" si="31"/>
        <v>3268.9245350543265</v>
      </c>
      <c r="H147" s="38">
        <f t="shared" si="32"/>
        <v>22398.670914192244</v>
      </c>
      <c r="I147" s="38">
        <f t="shared" si="33"/>
        <v>805.58774517672589</v>
      </c>
      <c r="J147" s="39">
        <f t="shared" si="34"/>
        <v>5519.8872299509258</v>
      </c>
      <c r="K147" s="38">
        <f t="shared" si="35"/>
        <v>449.92358486253005</v>
      </c>
      <c r="L147" s="39">
        <f t="shared" si="36"/>
        <v>3082.8764034780556</v>
      </c>
      <c r="M147" s="35">
        <f t="shared" si="37"/>
        <v>25481.547317670298</v>
      </c>
      <c r="N147" s="35">
        <f t="shared" si="38"/>
        <v>203750.54731767031</v>
      </c>
      <c r="O147" s="35">
        <f t="shared" si="39"/>
        <v>29735.923426396716</v>
      </c>
      <c r="P147" s="36">
        <f t="shared" si="42"/>
        <v>0.94503912626712983</v>
      </c>
      <c r="Q147" s="195">
        <v>1195.4221172039397</v>
      </c>
      <c r="R147" s="36">
        <f t="shared" si="43"/>
        <v>3.3287736341189152E-2</v>
      </c>
      <c r="S147" s="36">
        <f t="shared" si="44"/>
        <v>3.2382930967860525E-2</v>
      </c>
      <c r="T147" s="193">
        <v>6852</v>
      </c>
      <c r="U147" s="208">
        <v>172526</v>
      </c>
      <c r="V147" s="4">
        <v>25200.993280747884</v>
      </c>
      <c r="Y147" s="44"/>
      <c r="Z147" s="44"/>
    </row>
    <row r="148" spans="2:26">
      <c r="B148" s="3">
        <v>3054</v>
      </c>
      <c r="C148" t="s">
        <v>169</v>
      </c>
      <c r="D148" s="199">
        <v>244716</v>
      </c>
      <c r="E148" s="37">
        <f t="shared" si="40"/>
        <v>27046.419098143237</v>
      </c>
      <c r="F148" s="169">
        <f t="shared" si="41"/>
        <v>0.85956383148586646</v>
      </c>
      <c r="G148" s="38">
        <f t="shared" si="31"/>
        <v>2651.3182600563</v>
      </c>
      <c r="H148" s="38">
        <f t="shared" si="32"/>
        <v>23989.127616989404</v>
      </c>
      <c r="I148" s="38">
        <f t="shared" si="33"/>
        <v>445.31741809454377</v>
      </c>
      <c r="J148" s="39">
        <f t="shared" si="34"/>
        <v>4029.231998919432</v>
      </c>
      <c r="K148" s="38">
        <f t="shared" si="35"/>
        <v>89.653257780347928</v>
      </c>
      <c r="L148" s="39">
        <f t="shared" si="36"/>
        <v>811.18267639658814</v>
      </c>
      <c r="M148" s="35">
        <f t="shared" si="37"/>
        <v>24800.310293385992</v>
      </c>
      <c r="N148" s="35">
        <f t="shared" si="38"/>
        <v>269516.31029338599</v>
      </c>
      <c r="O148" s="35">
        <f t="shared" si="39"/>
        <v>29787.390615979883</v>
      </c>
      <c r="P148" s="36">
        <f t="shared" si="42"/>
        <v>0.94667480803754778</v>
      </c>
      <c r="Q148" s="195">
        <v>1275.3586276213282</v>
      </c>
      <c r="R148" s="36">
        <f t="shared" si="43"/>
        <v>-3.3526194190478073E-2</v>
      </c>
      <c r="S148" s="36">
        <f t="shared" si="44"/>
        <v>-3.3205745315872733E-2</v>
      </c>
      <c r="T148" s="193">
        <v>9048</v>
      </c>
      <c r="U148" s="208">
        <v>253205</v>
      </c>
      <c r="V148" s="4">
        <v>27975.361838470886</v>
      </c>
      <c r="Y148" s="44"/>
      <c r="Z148" s="44"/>
    </row>
    <row r="149" spans="2:26" ht="30" customHeight="1">
      <c r="B149" s="3">
        <v>3401</v>
      </c>
      <c r="C149" t="s">
        <v>170</v>
      </c>
      <c r="D149" s="199">
        <v>488404</v>
      </c>
      <c r="E149" s="37">
        <f t="shared" si="40"/>
        <v>27393.796623478604</v>
      </c>
      <c r="F149" s="169">
        <f t="shared" si="41"/>
        <v>0.87060385699038312</v>
      </c>
      <c r="G149" s="38">
        <f t="shared" si="31"/>
        <v>2442.8917448550797</v>
      </c>
      <c r="H149" s="38">
        <f t="shared" si="32"/>
        <v>43554.316919021214</v>
      </c>
      <c r="I149" s="38">
        <f t="shared" si="33"/>
        <v>323.73528422716532</v>
      </c>
      <c r="J149" s="39">
        <f t="shared" si="34"/>
        <v>5771.8763824861298</v>
      </c>
      <c r="K149" s="38">
        <f t="shared" si="35"/>
        <v>-31.928876087030517</v>
      </c>
      <c r="L149" s="39">
        <f t="shared" si="36"/>
        <v>-569.25993175566714</v>
      </c>
      <c r="M149" s="35">
        <f t="shared" si="37"/>
        <v>42985.056987265547</v>
      </c>
      <c r="N149" s="35">
        <f t="shared" si="38"/>
        <v>531389.05698726559</v>
      </c>
      <c r="O149" s="35">
        <f t="shared" si="39"/>
        <v>29804.759492246652</v>
      </c>
      <c r="P149" s="36">
        <f t="shared" si="42"/>
        <v>0.9472268093127737</v>
      </c>
      <c r="Q149" s="195">
        <v>-314.22161009504634</v>
      </c>
      <c r="R149" s="36">
        <f t="shared" si="43"/>
        <v>3.2577511390183826E-2</v>
      </c>
      <c r="S149" s="36">
        <f t="shared" si="44"/>
        <v>3.2230017696295188E-2</v>
      </c>
      <c r="T149" s="193">
        <v>17829</v>
      </c>
      <c r="U149" s="208">
        <v>472995</v>
      </c>
      <c r="V149" s="4">
        <v>26538.461538461539</v>
      </c>
      <c r="Y149" s="44"/>
      <c r="Z149" s="44"/>
    </row>
    <row r="150" spans="2:26">
      <c r="B150" s="3">
        <v>3403</v>
      </c>
      <c r="C150" t="s">
        <v>171</v>
      </c>
      <c r="D150" s="199">
        <v>922933</v>
      </c>
      <c r="E150" s="37">
        <f t="shared" si="40"/>
        <v>29421.817718129365</v>
      </c>
      <c r="F150" s="169">
        <f t="shared" si="41"/>
        <v>0.93505651433206582</v>
      </c>
      <c r="G150" s="38">
        <f t="shared" si="31"/>
        <v>1226.079088064623</v>
      </c>
      <c r="H150" s="38">
        <f t="shared" si="32"/>
        <v>38460.874913499152</v>
      </c>
      <c r="I150" s="38">
        <f t="shared" si="33"/>
        <v>0</v>
      </c>
      <c r="J150" s="39">
        <f t="shared" si="34"/>
        <v>0</v>
      </c>
      <c r="K150" s="38">
        <f t="shared" si="35"/>
        <v>-355.66416031419584</v>
      </c>
      <c r="L150" s="39">
        <f t="shared" si="36"/>
        <v>-11156.829044896009</v>
      </c>
      <c r="M150" s="35">
        <f t="shared" si="37"/>
        <v>27304.045868603142</v>
      </c>
      <c r="N150" s="35">
        <f t="shared" si="38"/>
        <v>950237.04586860316</v>
      </c>
      <c r="O150" s="35">
        <f t="shared" si="39"/>
        <v>30292.232645879794</v>
      </c>
      <c r="P150" s="36">
        <f t="shared" si="42"/>
        <v>0.96271922219608097</v>
      </c>
      <c r="Q150" s="195">
        <v>1249.7304972020611</v>
      </c>
      <c r="R150" s="36">
        <f t="shared" si="43"/>
        <v>1.6638614363073182E-2</v>
      </c>
      <c r="S150" s="36">
        <f t="shared" si="44"/>
        <v>9.3465843897973331E-3</v>
      </c>
      <c r="T150" s="193">
        <v>31369</v>
      </c>
      <c r="U150" s="208">
        <v>907828</v>
      </c>
      <c r="V150" s="4">
        <v>29149.370665296687</v>
      </c>
      <c r="Y150" s="44"/>
      <c r="Z150" s="44"/>
    </row>
    <row r="151" spans="2:26">
      <c r="B151" s="3">
        <v>3405</v>
      </c>
      <c r="C151" t="s">
        <v>172</v>
      </c>
      <c r="D151" s="199">
        <v>825131</v>
      </c>
      <c r="E151" s="37">
        <f t="shared" si="40"/>
        <v>29110.284000705589</v>
      </c>
      <c r="F151" s="169">
        <f t="shared" si="41"/>
        <v>0.92515564298883501</v>
      </c>
      <c r="G151" s="38">
        <f t="shared" si="31"/>
        <v>1412.9993185188882</v>
      </c>
      <c r="H151" s="38">
        <f t="shared" si="32"/>
        <v>40051.46568341789</v>
      </c>
      <c r="I151" s="38">
        <f t="shared" si="33"/>
        <v>0</v>
      </c>
      <c r="J151" s="39">
        <f t="shared" si="34"/>
        <v>0</v>
      </c>
      <c r="K151" s="38">
        <f t="shared" si="35"/>
        <v>-355.66416031419584</v>
      </c>
      <c r="L151" s="39">
        <f t="shared" si="36"/>
        <v>-10081.300624105881</v>
      </c>
      <c r="M151" s="35">
        <f t="shared" si="37"/>
        <v>29970.165059312007</v>
      </c>
      <c r="N151" s="35">
        <f t="shared" si="38"/>
        <v>855101.16505931201</v>
      </c>
      <c r="O151" s="35">
        <f t="shared" si="39"/>
        <v>30167.619158910285</v>
      </c>
      <c r="P151" s="36">
        <f t="shared" si="42"/>
        <v>0.95875887365878865</v>
      </c>
      <c r="Q151" s="195">
        <v>1284.3712500620386</v>
      </c>
      <c r="R151" s="36">
        <f t="shared" si="43"/>
        <v>-1.3628886880597515E-2</v>
      </c>
      <c r="S151" s="36">
        <f t="shared" si="44"/>
        <v>-2.4834090564649403E-2</v>
      </c>
      <c r="T151" s="193">
        <v>28345</v>
      </c>
      <c r="U151" s="208">
        <v>836532</v>
      </c>
      <c r="V151" s="4">
        <v>29851.62188202548</v>
      </c>
      <c r="Y151" s="44"/>
      <c r="Z151" s="44"/>
    </row>
    <row r="152" spans="2:26">
      <c r="B152" s="3">
        <v>3407</v>
      </c>
      <c r="C152" t="s">
        <v>173</v>
      </c>
      <c r="D152" s="199">
        <v>811206</v>
      </c>
      <c r="E152" s="37">
        <f t="shared" si="40"/>
        <v>26544.698952879582</v>
      </c>
      <c r="F152" s="169">
        <f t="shared" si="41"/>
        <v>0.84361863412603999</v>
      </c>
      <c r="G152" s="38">
        <f t="shared" si="31"/>
        <v>2952.3503472144926</v>
      </c>
      <c r="H152" s="38">
        <f t="shared" si="32"/>
        <v>90223.826610874894</v>
      </c>
      <c r="I152" s="38">
        <f t="shared" si="33"/>
        <v>620.9194689368228</v>
      </c>
      <c r="J152" s="39">
        <f t="shared" si="34"/>
        <v>18975.298970709304</v>
      </c>
      <c r="K152" s="38">
        <f t="shared" si="35"/>
        <v>265.25530862262696</v>
      </c>
      <c r="L152" s="39">
        <f t="shared" si="36"/>
        <v>8106.2022315074801</v>
      </c>
      <c r="M152" s="35">
        <f t="shared" si="37"/>
        <v>98330.02884238238</v>
      </c>
      <c r="N152" s="35">
        <f t="shared" si="38"/>
        <v>909536.02884238237</v>
      </c>
      <c r="O152" s="35">
        <f t="shared" si="39"/>
        <v>29762.304608716702</v>
      </c>
      <c r="P152" s="36">
        <f t="shared" si="42"/>
        <v>0.94587754816955649</v>
      </c>
      <c r="Q152" s="195">
        <v>4025.9993435132055</v>
      </c>
      <c r="R152" s="36">
        <f t="shared" si="43"/>
        <v>-2.9286329695577255E-2</v>
      </c>
      <c r="S152" s="36">
        <f t="shared" si="44"/>
        <v>-2.560168356484048E-2</v>
      </c>
      <c r="T152" s="193">
        <v>30560</v>
      </c>
      <c r="U152" s="208">
        <v>835680</v>
      </c>
      <c r="V152" s="4">
        <v>27242.143695397051</v>
      </c>
      <c r="Y152" s="44"/>
      <c r="Z152" s="44"/>
    </row>
    <row r="153" spans="2:26">
      <c r="B153" s="3">
        <v>3411</v>
      </c>
      <c r="C153" t="s">
        <v>174</v>
      </c>
      <c r="D153" s="199">
        <v>885530</v>
      </c>
      <c r="E153" s="37">
        <f t="shared" si="40"/>
        <v>25469.68476760239</v>
      </c>
      <c r="F153" s="169">
        <f t="shared" si="41"/>
        <v>0.8094535452599152</v>
      </c>
      <c r="G153" s="38">
        <f t="shared" si="31"/>
        <v>3597.3588583808078</v>
      </c>
      <c r="H153" s="38">
        <f t="shared" si="32"/>
        <v>125072.97278818392</v>
      </c>
      <c r="I153" s="38">
        <f t="shared" si="33"/>
        <v>997.17443378384007</v>
      </c>
      <c r="J153" s="39">
        <f t="shared" si="34"/>
        <v>34669.760713796546</v>
      </c>
      <c r="K153" s="38">
        <f t="shared" si="35"/>
        <v>641.51027346964429</v>
      </c>
      <c r="L153" s="39">
        <f t="shared" si="36"/>
        <v>22304.02918799259</v>
      </c>
      <c r="M153" s="35">
        <f t="shared" si="37"/>
        <v>147377.00197617651</v>
      </c>
      <c r="N153" s="35">
        <f t="shared" si="38"/>
        <v>1032907.0019761765</v>
      </c>
      <c r="O153" s="35">
        <f t="shared" si="39"/>
        <v>29708.553899452843</v>
      </c>
      <c r="P153" s="36">
        <f t="shared" si="42"/>
        <v>0.94416929372625036</v>
      </c>
      <c r="Q153" s="195">
        <v>4352.0105620179675</v>
      </c>
      <c r="R153" s="36">
        <f t="shared" si="43"/>
        <v>-3.8707674378579281E-3</v>
      </c>
      <c r="S153" s="36">
        <f t="shared" si="44"/>
        <v>-1.1892977088036416E-2</v>
      </c>
      <c r="T153" s="193">
        <v>34768</v>
      </c>
      <c r="U153" s="208">
        <v>888971</v>
      </c>
      <c r="V153" s="4">
        <v>25776.241011366274</v>
      </c>
      <c r="Y153" s="44"/>
      <c r="Z153" s="44"/>
    </row>
    <row r="154" spans="2:26">
      <c r="B154" s="3">
        <v>3412</v>
      </c>
      <c r="C154" t="s">
        <v>175</v>
      </c>
      <c r="D154" s="199">
        <v>173016</v>
      </c>
      <c r="E154" s="37">
        <f t="shared" si="40"/>
        <v>22545.73885848319</v>
      </c>
      <c r="F154" s="169">
        <f t="shared" si="41"/>
        <v>0.71652744884841402</v>
      </c>
      <c r="G154" s="38">
        <f t="shared" si="31"/>
        <v>5351.7264038523281</v>
      </c>
      <c r="H154" s="38">
        <f t="shared" si="32"/>
        <v>41069.148423162769</v>
      </c>
      <c r="I154" s="38">
        <f t="shared" si="33"/>
        <v>2020.55550197556</v>
      </c>
      <c r="J154" s="39">
        <f t="shared" si="34"/>
        <v>15505.742922160447</v>
      </c>
      <c r="K154" s="38">
        <f t="shared" si="35"/>
        <v>1664.8913416613641</v>
      </c>
      <c r="L154" s="39">
        <f t="shared" si="36"/>
        <v>12776.376155909307</v>
      </c>
      <c r="M154" s="35">
        <f t="shared" si="37"/>
        <v>53845.52457907208</v>
      </c>
      <c r="N154" s="35">
        <f t="shared" si="38"/>
        <v>226861.52457907208</v>
      </c>
      <c r="O154" s="35">
        <f t="shared" si="39"/>
        <v>29562.356603996883</v>
      </c>
      <c r="P154" s="36">
        <f t="shared" si="42"/>
        <v>0.9395229889056752</v>
      </c>
      <c r="Q154" s="195">
        <v>1367.2726689175543</v>
      </c>
      <c r="R154" s="36">
        <f t="shared" si="43"/>
        <v>2.5786487880350697E-3</v>
      </c>
      <c r="S154" s="36">
        <f t="shared" si="44"/>
        <v>1.1415410037415765E-3</v>
      </c>
      <c r="T154" s="193">
        <v>7674</v>
      </c>
      <c r="U154" s="208">
        <v>172571</v>
      </c>
      <c r="V154" s="4">
        <v>22520.031319326634</v>
      </c>
      <c r="Y154" s="44"/>
      <c r="Z154" s="44"/>
    </row>
    <row r="155" spans="2:26">
      <c r="B155" s="3">
        <v>3413</v>
      </c>
      <c r="C155" t="s">
        <v>176</v>
      </c>
      <c r="D155" s="199">
        <v>521960</v>
      </c>
      <c r="E155" s="37">
        <f t="shared" si="40"/>
        <v>24779.718951766048</v>
      </c>
      <c r="F155" s="169">
        <f t="shared" si="41"/>
        <v>0.78752570120401677</v>
      </c>
      <c r="G155" s="38">
        <f t="shared" si="31"/>
        <v>4011.3383478826127</v>
      </c>
      <c r="H155" s="38">
        <f t="shared" si="32"/>
        <v>84494.83095979935</v>
      </c>
      <c r="I155" s="38">
        <f t="shared" si="33"/>
        <v>1238.6624693265596</v>
      </c>
      <c r="J155" s="39">
        <f t="shared" si="34"/>
        <v>26091.186253894652</v>
      </c>
      <c r="K155" s="38">
        <f t="shared" si="35"/>
        <v>882.99830901236373</v>
      </c>
      <c r="L155" s="39">
        <f t="shared" si="36"/>
        <v>18599.476381036431</v>
      </c>
      <c r="M155" s="35">
        <f t="shared" si="37"/>
        <v>103094.30734083577</v>
      </c>
      <c r="N155" s="35">
        <f t="shared" si="38"/>
        <v>625054.3073408358</v>
      </c>
      <c r="O155" s="35">
        <f t="shared" si="39"/>
        <v>29674.055608661023</v>
      </c>
      <c r="P155" s="36">
        <f t="shared" si="42"/>
        <v>0.94307290152345524</v>
      </c>
      <c r="Q155" s="195">
        <v>2838.96632760996</v>
      </c>
      <c r="R155" s="36">
        <f t="shared" si="43"/>
        <v>3.798186486148639E-3</v>
      </c>
      <c r="S155" s="36">
        <f t="shared" si="44"/>
        <v>-3.2547062027968553E-3</v>
      </c>
      <c r="T155" s="193">
        <v>21064</v>
      </c>
      <c r="U155" s="208">
        <v>519985</v>
      </c>
      <c r="V155" s="4">
        <v>24860.633008223369</v>
      </c>
      <c r="Y155" s="44"/>
      <c r="Z155" s="44"/>
    </row>
    <row r="156" spans="2:26">
      <c r="B156" s="3">
        <v>3414</v>
      </c>
      <c r="C156" t="s">
        <v>177</v>
      </c>
      <c r="D156" s="199">
        <v>111733</v>
      </c>
      <c r="E156" s="37">
        <f t="shared" si="40"/>
        <v>22275.318979266347</v>
      </c>
      <c r="F156" s="169">
        <f t="shared" si="41"/>
        <v>0.70793321880834437</v>
      </c>
      <c r="G156" s="38">
        <f t="shared" si="31"/>
        <v>5513.9783313824337</v>
      </c>
      <c r="H156" s="38">
        <f t="shared" si="32"/>
        <v>27658.115310214289</v>
      </c>
      <c r="I156" s="38">
        <f t="shared" si="33"/>
        <v>2115.2024597014552</v>
      </c>
      <c r="J156" s="39">
        <f t="shared" si="34"/>
        <v>10609.855537862499</v>
      </c>
      <c r="K156" s="38">
        <f t="shared" si="35"/>
        <v>1759.5382993872593</v>
      </c>
      <c r="L156" s="39">
        <f t="shared" si="36"/>
        <v>8825.8441097264931</v>
      </c>
      <c r="M156" s="35">
        <f t="shared" si="37"/>
        <v>36483.95941994078</v>
      </c>
      <c r="N156" s="35">
        <f t="shared" si="38"/>
        <v>148216.95941994077</v>
      </c>
      <c r="O156" s="35">
        <f t="shared" si="39"/>
        <v>29548.83561003604</v>
      </c>
      <c r="P156" s="36">
        <f t="shared" si="42"/>
        <v>0.93909327740367177</v>
      </c>
      <c r="Q156" s="195">
        <v>950.23913308449119</v>
      </c>
      <c r="R156" s="36">
        <f t="shared" si="43"/>
        <v>-5.3146977655123299E-3</v>
      </c>
      <c r="S156" s="36">
        <f t="shared" si="44"/>
        <v>-3.7282778257445174E-3</v>
      </c>
      <c r="T156" s="193">
        <v>5016</v>
      </c>
      <c r="U156" s="208">
        <v>112330</v>
      </c>
      <c r="V156" s="4">
        <v>22358.678343949046</v>
      </c>
      <c r="Y156" s="44"/>
      <c r="Z156" s="44"/>
    </row>
    <row r="157" spans="2:26">
      <c r="B157" s="3">
        <v>3415</v>
      </c>
      <c r="C157" t="s">
        <v>178</v>
      </c>
      <c r="D157" s="199">
        <v>194910</v>
      </c>
      <c r="E157" s="37">
        <f t="shared" si="40"/>
        <v>24656.546489563567</v>
      </c>
      <c r="F157" s="169">
        <f t="shared" si="41"/>
        <v>0.78361114995935377</v>
      </c>
      <c r="G157" s="38">
        <f t="shared" si="31"/>
        <v>4085.2418252041016</v>
      </c>
      <c r="H157" s="38">
        <f t="shared" si="32"/>
        <v>32293.836628238423</v>
      </c>
      <c r="I157" s="38">
        <f t="shared" si="33"/>
        <v>1281.772831097428</v>
      </c>
      <c r="J157" s="39">
        <f t="shared" si="34"/>
        <v>10132.414229825168</v>
      </c>
      <c r="K157" s="38">
        <f t="shared" si="35"/>
        <v>926.10867078323213</v>
      </c>
      <c r="L157" s="39">
        <f t="shared" si="36"/>
        <v>7320.8890425414502</v>
      </c>
      <c r="M157" s="35">
        <f t="shared" si="37"/>
        <v>39614.725670779873</v>
      </c>
      <c r="N157" s="35">
        <f t="shared" si="38"/>
        <v>234524.72567077988</v>
      </c>
      <c r="O157" s="35">
        <f t="shared" si="39"/>
        <v>29667.896985550899</v>
      </c>
      <c r="P157" s="36">
        <f t="shared" si="42"/>
        <v>0.94287717396122217</v>
      </c>
      <c r="Q157" s="195">
        <v>1279.7961816254028</v>
      </c>
      <c r="R157" s="36">
        <f t="shared" si="43"/>
        <v>-2.8902252492389556E-2</v>
      </c>
      <c r="S157" s="36">
        <f t="shared" si="44"/>
        <v>-3.2096248878878901E-2</v>
      </c>
      <c r="T157" s="193">
        <v>7905</v>
      </c>
      <c r="U157" s="208">
        <v>200711</v>
      </c>
      <c r="V157" s="4">
        <v>25474.171849219445</v>
      </c>
      <c r="Y157" s="44"/>
      <c r="Z157" s="44"/>
    </row>
    <row r="158" spans="2:26">
      <c r="B158" s="3">
        <v>3416</v>
      </c>
      <c r="C158" t="s">
        <v>179</v>
      </c>
      <c r="D158" s="199">
        <v>135252</v>
      </c>
      <c r="E158" s="37">
        <f t="shared" si="40"/>
        <v>22150.671470684571</v>
      </c>
      <c r="F158" s="169">
        <f t="shared" si="41"/>
        <v>0.70397178902819746</v>
      </c>
      <c r="G158" s="38">
        <f t="shared" si="31"/>
        <v>5588.7668365314994</v>
      </c>
      <c r="H158" s="38">
        <f t="shared" si="32"/>
        <v>34125.010303861338</v>
      </c>
      <c r="I158" s="38">
        <f t="shared" si="33"/>
        <v>2158.8290877050767</v>
      </c>
      <c r="J158" s="39">
        <f t="shared" si="34"/>
        <v>13181.810409527199</v>
      </c>
      <c r="K158" s="38">
        <f t="shared" si="35"/>
        <v>1803.1649273908808</v>
      </c>
      <c r="L158" s="39">
        <f t="shared" si="36"/>
        <v>11010.125046648718</v>
      </c>
      <c r="M158" s="35">
        <f t="shared" si="37"/>
        <v>45135.135350510056</v>
      </c>
      <c r="N158" s="35">
        <f t="shared" si="38"/>
        <v>180387.13535051007</v>
      </c>
      <c r="O158" s="35">
        <f t="shared" si="39"/>
        <v>29542.603234606955</v>
      </c>
      <c r="P158" s="36">
        <f t="shared" si="42"/>
        <v>0.93889520591466447</v>
      </c>
      <c r="Q158" s="195">
        <v>700.2873099310018</v>
      </c>
      <c r="R158" s="36">
        <f t="shared" si="43"/>
        <v>1.3480401339797532E-2</v>
      </c>
      <c r="S158" s="36">
        <f t="shared" si="44"/>
        <v>1.480824988397017E-2</v>
      </c>
      <c r="T158" s="193">
        <v>6106</v>
      </c>
      <c r="U158" s="208">
        <v>133453</v>
      </c>
      <c r="V158" s="4">
        <v>21827.445207719986</v>
      </c>
      <c r="Y158" s="44"/>
      <c r="Z158" s="44"/>
    </row>
    <row r="159" spans="2:26">
      <c r="B159" s="3">
        <v>3417</v>
      </c>
      <c r="C159" t="s">
        <v>180</v>
      </c>
      <c r="D159" s="199">
        <v>113051</v>
      </c>
      <c r="E159" s="37">
        <f t="shared" si="40"/>
        <v>24512.359063313095</v>
      </c>
      <c r="F159" s="169">
        <f t="shared" si="41"/>
        <v>0.77902872090986641</v>
      </c>
      <c r="G159" s="38">
        <f t="shared" ref="G159:G222" si="45">($E$363-E159)*0.6</f>
        <v>4171.7542809543847</v>
      </c>
      <c r="H159" s="38">
        <f t="shared" ref="H159:H222" si="46">G159*T159/1000</f>
        <v>19240.13074376162</v>
      </c>
      <c r="I159" s="38">
        <f t="shared" ref="I159:I222" si="47">IF(E159&lt;E$363*0.9,(E$363*0.9-E159)*0.35,0)</f>
        <v>1332.2384302850933</v>
      </c>
      <c r="J159" s="39">
        <f t="shared" ref="J159:J222" si="48">I159*T159/1000</f>
        <v>6144.2836404748505</v>
      </c>
      <c r="K159" s="38">
        <f t="shared" ref="K159:K222" si="49">I159+J$365</f>
        <v>976.57426997089738</v>
      </c>
      <c r="L159" s="39">
        <f t="shared" ref="L159:L222" si="50">K159*T159/1000</f>
        <v>4503.9605331057783</v>
      </c>
      <c r="M159" s="35">
        <f t="shared" ref="M159:M222" si="51">H159+L159</f>
        <v>23744.091276867399</v>
      </c>
      <c r="N159" s="35">
        <f t="shared" ref="N159:N222" si="52">D159+M159</f>
        <v>136795.0912768674</v>
      </c>
      <c r="O159" s="35">
        <f t="shared" ref="O159:O222" si="53">N159/T159*1000</f>
        <v>29660.687614238381</v>
      </c>
      <c r="P159" s="36">
        <f t="shared" si="42"/>
        <v>0.94264805250874795</v>
      </c>
      <c r="Q159" s="195">
        <v>295.65017579460982</v>
      </c>
      <c r="R159" s="36">
        <f t="shared" si="43"/>
        <v>4.5809859480661248E-2</v>
      </c>
      <c r="S159" s="36">
        <f t="shared" si="44"/>
        <v>5.3519645955583686E-2</v>
      </c>
      <c r="T159" s="193">
        <v>4612</v>
      </c>
      <c r="U159" s="208">
        <v>108099</v>
      </c>
      <c r="V159" s="4">
        <v>23267.111493758071</v>
      </c>
      <c r="Y159" s="44"/>
      <c r="Z159" s="44"/>
    </row>
    <row r="160" spans="2:26">
      <c r="B160" s="3">
        <v>3418</v>
      </c>
      <c r="C160" t="s">
        <v>181</v>
      </c>
      <c r="D160" s="199">
        <v>162820</v>
      </c>
      <c r="E160" s="37">
        <f t="shared" si="40"/>
        <v>22604.470359572399</v>
      </c>
      <c r="F160" s="169">
        <f t="shared" si="41"/>
        <v>0.71839399812881843</v>
      </c>
      <c r="G160" s="38">
        <f t="shared" si="45"/>
        <v>5316.4875031988022</v>
      </c>
      <c r="H160" s="38">
        <f t="shared" si="46"/>
        <v>38294.659485540971</v>
      </c>
      <c r="I160" s="38">
        <f t="shared" si="47"/>
        <v>1999.999476594337</v>
      </c>
      <c r="J160" s="39">
        <f t="shared" si="48"/>
        <v>14405.996229909009</v>
      </c>
      <c r="K160" s="38">
        <f t="shared" si="49"/>
        <v>1644.3353162801411</v>
      </c>
      <c r="L160" s="39">
        <f t="shared" si="50"/>
        <v>11844.147283165858</v>
      </c>
      <c r="M160" s="35">
        <f t="shared" si="51"/>
        <v>50138.806768706825</v>
      </c>
      <c r="N160" s="35">
        <f t="shared" si="52"/>
        <v>212958.80676870683</v>
      </c>
      <c r="O160" s="35">
        <f t="shared" si="53"/>
        <v>29565.293179051347</v>
      </c>
      <c r="P160" s="36">
        <f t="shared" si="42"/>
        <v>0.93961631636969556</v>
      </c>
      <c r="Q160" s="195">
        <v>977.49680534443178</v>
      </c>
      <c r="R160" s="36">
        <f t="shared" si="43"/>
        <v>-6.4257077126799412E-3</v>
      </c>
      <c r="S160" s="36">
        <f t="shared" si="44"/>
        <v>-4.908379208562158E-3</v>
      </c>
      <c r="T160" s="193">
        <v>7203</v>
      </c>
      <c r="U160" s="208">
        <v>163873</v>
      </c>
      <c r="V160" s="4">
        <v>22715.968949265316</v>
      </c>
      <c r="Y160" s="44"/>
      <c r="Z160" s="44"/>
    </row>
    <row r="161" spans="2:26">
      <c r="B161" s="3">
        <v>3419</v>
      </c>
      <c r="C161" t="s">
        <v>133</v>
      </c>
      <c r="D161" s="199">
        <v>83140</v>
      </c>
      <c r="E161" s="37">
        <f t="shared" si="40"/>
        <v>22703.44074276352</v>
      </c>
      <c r="F161" s="169">
        <f t="shared" si="41"/>
        <v>0.72153938168109899</v>
      </c>
      <c r="G161" s="38">
        <f t="shared" si="45"/>
        <v>5257.1052732841299</v>
      </c>
      <c r="H161" s="38">
        <f t="shared" si="46"/>
        <v>19251.519510766484</v>
      </c>
      <c r="I161" s="38">
        <f t="shared" si="47"/>
        <v>1965.3598424774445</v>
      </c>
      <c r="J161" s="39">
        <f t="shared" si="48"/>
        <v>7197.1477431524027</v>
      </c>
      <c r="K161" s="38">
        <f t="shared" si="49"/>
        <v>1609.6956821632486</v>
      </c>
      <c r="L161" s="39">
        <f t="shared" si="50"/>
        <v>5894.7055880818161</v>
      </c>
      <c r="M161" s="35">
        <f t="shared" si="51"/>
        <v>25146.225098848299</v>
      </c>
      <c r="N161" s="35">
        <f t="shared" si="52"/>
        <v>108286.2250988483</v>
      </c>
      <c r="O161" s="35">
        <f t="shared" si="53"/>
        <v>29570.241698210895</v>
      </c>
      <c r="P161" s="36">
        <f t="shared" si="42"/>
        <v>0.93977358554730939</v>
      </c>
      <c r="Q161" s="195">
        <v>423.17837028616123</v>
      </c>
      <c r="R161" s="36">
        <f t="shared" si="43"/>
        <v>-1.4111229692873236E-2</v>
      </c>
      <c r="S161" s="36">
        <f t="shared" si="44"/>
        <v>-2.5347094516917574E-3</v>
      </c>
      <c r="T161" s="193">
        <v>3662</v>
      </c>
      <c r="U161" s="208">
        <v>84330</v>
      </c>
      <c r="V161" s="4">
        <v>22761.133603238868</v>
      </c>
      <c r="Y161" s="44"/>
      <c r="Z161" s="44"/>
    </row>
    <row r="162" spans="2:26">
      <c r="B162" s="3">
        <v>3420</v>
      </c>
      <c r="C162" t="s">
        <v>182</v>
      </c>
      <c r="D162" s="199">
        <v>533065</v>
      </c>
      <c r="E162" s="37">
        <f t="shared" si="40"/>
        <v>25080.690693516517</v>
      </c>
      <c r="F162" s="169">
        <f t="shared" si="41"/>
        <v>0.7970909017789708</v>
      </c>
      <c r="G162" s="38">
        <f t="shared" si="45"/>
        <v>3830.7553028323314</v>
      </c>
      <c r="H162" s="38">
        <f t="shared" si="46"/>
        <v>81418.873206398363</v>
      </c>
      <c r="I162" s="38">
        <f t="shared" si="47"/>
        <v>1133.3223597138956</v>
      </c>
      <c r="J162" s="39">
        <f t="shared" si="48"/>
        <v>24087.63343335914</v>
      </c>
      <c r="K162" s="38">
        <f t="shared" si="49"/>
        <v>777.6581993996997</v>
      </c>
      <c r="L162" s="39">
        <f t="shared" si="50"/>
        <v>16528.347370041218</v>
      </c>
      <c r="M162" s="35">
        <f t="shared" si="51"/>
        <v>97947.220576439577</v>
      </c>
      <c r="N162" s="35">
        <f t="shared" si="52"/>
        <v>631012.22057643952</v>
      </c>
      <c r="O162" s="35">
        <f t="shared" si="53"/>
        <v>29689.104195748543</v>
      </c>
      <c r="P162" s="36">
        <f t="shared" si="42"/>
        <v>0.94355116155220287</v>
      </c>
      <c r="Q162" s="195">
        <v>-153.76931128832803</v>
      </c>
      <c r="R162" s="36">
        <f t="shared" si="43"/>
        <v>-4.6679674736026435E-3</v>
      </c>
      <c r="S162" s="36">
        <f t="shared" si="44"/>
        <v>-7.6182788525977667E-3</v>
      </c>
      <c r="T162" s="193">
        <v>21254</v>
      </c>
      <c r="U162" s="208">
        <v>535565</v>
      </c>
      <c r="V162" s="4">
        <v>25273.22920107593</v>
      </c>
      <c r="Y162" s="44"/>
      <c r="Z162" s="44"/>
    </row>
    <row r="163" spans="2:26">
      <c r="B163" s="3">
        <v>3421</v>
      </c>
      <c r="C163" t="s">
        <v>183</v>
      </c>
      <c r="D163" s="199">
        <v>172622</v>
      </c>
      <c r="E163" s="37">
        <f t="shared" si="40"/>
        <v>26048.287309491476</v>
      </c>
      <c r="F163" s="169">
        <f t="shared" si="41"/>
        <v>0.8278421465756356</v>
      </c>
      <c r="G163" s="38">
        <f t="shared" si="45"/>
        <v>3250.1973332473563</v>
      </c>
      <c r="H163" s="38">
        <f t="shared" si="46"/>
        <v>21539.057727430227</v>
      </c>
      <c r="I163" s="38">
        <f t="shared" si="47"/>
        <v>794.66354412266003</v>
      </c>
      <c r="J163" s="39">
        <f t="shared" si="48"/>
        <v>5266.2353069008686</v>
      </c>
      <c r="K163" s="38">
        <f t="shared" si="49"/>
        <v>438.99938380846419</v>
      </c>
      <c r="L163" s="39">
        <f t="shared" si="50"/>
        <v>2909.2489164986923</v>
      </c>
      <c r="M163" s="35">
        <f t="shared" si="51"/>
        <v>24448.306643928918</v>
      </c>
      <c r="N163" s="35">
        <f t="shared" si="52"/>
        <v>197070.30664392893</v>
      </c>
      <c r="O163" s="35">
        <f t="shared" si="53"/>
        <v>29737.484026547296</v>
      </c>
      <c r="P163" s="36">
        <f t="shared" si="42"/>
        <v>0.94508872379203623</v>
      </c>
      <c r="Q163" s="195">
        <v>523.5011632677124</v>
      </c>
      <c r="R163" s="36">
        <f t="shared" si="43"/>
        <v>-8.0962587125282277E-3</v>
      </c>
      <c r="S163" s="36">
        <f t="shared" si="44"/>
        <v>-1.1089781396359383E-2</v>
      </c>
      <c r="T163" s="193">
        <v>6627</v>
      </c>
      <c r="U163" s="208">
        <v>174031</v>
      </c>
      <c r="V163" s="4">
        <v>26340.396549114575</v>
      </c>
      <c r="Y163" s="44"/>
      <c r="Z163" s="44"/>
    </row>
    <row r="164" spans="2:26">
      <c r="B164" s="3">
        <v>3422</v>
      </c>
      <c r="C164" t="s">
        <v>184</v>
      </c>
      <c r="D164" s="199">
        <v>106391</v>
      </c>
      <c r="E164" s="37">
        <f t="shared" si="40"/>
        <v>24424.012855831039</v>
      </c>
      <c r="F164" s="169">
        <f t="shared" si="41"/>
        <v>0.77622098490884683</v>
      </c>
      <c r="G164" s="38">
        <f t="shared" si="45"/>
        <v>4224.7620054436184</v>
      </c>
      <c r="H164" s="38">
        <f t="shared" si="46"/>
        <v>18403.0632957124</v>
      </c>
      <c r="I164" s="38">
        <f t="shared" si="47"/>
        <v>1363.1596029038128</v>
      </c>
      <c r="J164" s="39">
        <f t="shared" si="48"/>
        <v>5937.9232302490082</v>
      </c>
      <c r="K164" s="38">
        <f t="shared" si="49"/>
        <v>1007.4954425896169</v>
      </c>
      <c r="L164" s="39">
        <f t="shared" si="50"/>
        <v>4388.6501479203707</v>
      </c>
      <c r="M164" s="35">
        <f t="shared" si="51"/>
        <v>22791.713443632769</v>
      </c>
      <c r="N164" s="35">
        <f t="shared" si="52"/>
        <v>129182.71344363276</v>
      </c>
      <c r="O164" s="35">
        <f t="shared" si="53"/>
        <v>29656.270303864272</v>
      </c>
      <c r="P164" s="36">
        <f t="shared" si="42"/>
        <v>0.94250766570869682</v>
      </c>
      <c r="Q164" s="195">
        <v>155.30766820494682</v>
      </c>
      <c r="R164" s="36">
        <f t="shared" si="43"/>
        <v>-1.3957756008044709E-2</v>
      </c>
      <c r="S164" s="36">
        <f t="shared" si="44"/>
        <v>-2.4131842808661221E-3</v>
      </c>
      <c r="T164" s="193">
        <v>4356</v>
      </c>
      <c r="U164" s="208">
        <v>107897</v>
      </c>
      <c r="V164" s="4">
        <v>24483.09507601543</v>
      </c>
      <c r="Y164" s="44"/>
      <c r="Z164" s="44"/>
    </row>
    <row r="165" spans="2:26">
      <c r="B165" s="3">
        <v>3423</v>
      </c>
      <c r="C165" t="s">
        <v>185</v>
      </c>
      <c r="D165" s="199">
        <v>53832</v>
      </c>
      <c r="E165" s="37">
        <f t="shared" si="40"/>
        <v>22253.823894171146</v>
      </c>
      <c r="F165" s="169">
        <f t="shared" si="41"/>
        <v>0.70725008224836206</v>
      </c>
      <c r="G165" s="38">
        <f t="shared" si="45"/>
        <v>5526.8753824395544</v>
      </c>
      <c r="H165" s="38">
        <f t="shared" si="46"/>
        <v>13369.511550121282</v>
      </c>
      <c r="I165" s="38">
        <f t="shared" si="47"/>
        <v>2122.7257394847752</v>
      </c>
      <c r="J165" s="39">
        <f t="shared" si="48"/>
        <v>5134.8735638136714</v>
      </c>
      <c r="K165" s="38">
        <f t="shared" si="49"/>
        <v>1767.0615791705793</v>
      </c>
      <c r="L165" s="39">
        <f t="shared" si="50"/>
        <v>4274.5219600136315</v>
      </c>
      <c r="M165" s="35">
        <f t="shared" si="51"/>
        <v>17644.033510134912</v>
      </c>
      <c r="N165" s="35">
        <f t="shared" si="52"/>
        <v>71476.033510134905</v>
      </c>
      <c r="O165" s="35">
        <f t="shared" si="53"/>
        <v>29547.760855781275</v>
      </c>
      <c r="P165" s="36">
        <f t="shared" si="42"/>
        <v>0.93905912057567242</v>
      </c>
      <c r="Q165" s="195">
        <v>364.68994476303487</v>
      </c>
      <c r="R165" s="36">
        <f t="shared" si="43"/>
        <v>7.2976310766812618E-3</v>
      </c>
      <c r="S165" s="36">
        <f t="shared" si="44"/>
        <v>2.395406152028081E-2</v>
      </c>
      <c r="T165" s="193">
        <v>2419</v>
      </c>
      <c r="U165" s="208">
        <v>53442</v>
      </c>
      <c r="V165" s="4">
        <v>21733.224888165922</v>
      </c>
      <c r="Y165" s="44"/>
      <c r="Z165" s="44"/>
    </row>
    <row r="166" spans="2:26">
      <c r="B166" s="3">
        <v>3424</v>
      </c>
      <c r="C166" t="s">
        <v>186</v>
      </c>
      <c r="D166" s="199">
        <v>41561</v>
      </c>
      <c r="E166" s="37">
        <f t="shared" si="40"/>
        <v>23348.876404494382</v>
      </c>
      <c r="F166" s="169">
        <f t="shared" si="41"/>
        <v>0.74205201029791579</v>
      </c>
      <c r="G166" s="38">
        <f t="shared" si="45"/>
        <v>4869.8438762456126</v>
      </c>
      <c r="H166" s="38">
        <f t="shared" si="46"/>
        <v>8668.3220997171902</v>
      </c>
      <c r="I166" s="38">
        <f t="shared" si="47"/>
        <v>1739.4573608716428</v>
      </c>
      <c r="J166" s="39">
        <f t="shared" si="48"/>
        <v>3096.2341023515241</v>
      </c>
      <c r="K166" s="38">
        <f t="shared" si="49"/>
        <v>1383.7932005574469</v>
      </c>
      <c r="L166" s="39">
        <f t="shared" si="50"/>
        <v>2463.1518969922554</v>
      </c>
      <c r="M166" s="35">
        <f t="shared" si="51"/>
        <v>11131.473996709447</v>
      </c>
      <c r="N166" s="35">
        <f t="shared" si="52"/>
        <v>52692.47399670945</v>
      </c>
      <c r="O166" s="35">
        <f t="shared" si="53"/>
        <v>29602.513481297443</v>
      </c>
      <c r="P166" s="36">
        <f t="shared" si="42"/>
        <v>0.94079921697815039</v>
      </c>
      <c r="Q166" s="195">
        <v>152.79243558421695</v>
      </c>
      <c r="R166" s="36">
        <f t="shared" si="43"/>
        <v>-2.2577079560687659E-2</v>
      </c>
      <c r="S166" s="36">
        <f t="shared" si="44"/>
        <v>-1.6536825557972798E-2</v>
      </c>
      <c r="T166" s="193">
        <v>1780</v>
      </c>
      <c r="U166" s="208">
        <v>42521</v>
      </c>
      <c r="V166" s="4">
        <v>23741.485203796761</v>
      </c>
      <c r="Y166" s="44"/>
      <c r="Z166" s="44"/>
    </row>
    <row r="167" spans="2:26">
      <c r="B167" s="3">
        <v>3425</v>
      </c>
      <c r="C167" t="s">
        <v>187</v>
      </c>
      <c r="D167" s="199">
        <v>28030</v>
      </c>
      <c r="E167" s="37">
        <f t="shared" si="40"/>
        <v>22105.678233438484</v>
      </c>
      <c r="F167" s="169">
        <f t="shared" si="41"/>
        <v>0.70254185631666699</v>
      </c>
      <c r="G167" s="38">
        <f t="shared" si="45"/>
        <v>5615.7627788791515</v>
      </c>
      <c r="H167" s="38">
        <f t="shared" si="46"/>
        <v>7120.7872036187637</v>
      </c>
      <c r="I167" s="38">
        <f t="shared" si="47"/>
        <v>2174.5767207412068</v>
      </c>
      <c r="J167" s="39">
        <f t="shared" si="48"/>
        <v>2757.3632818998503</v>
      </c>
      <c r="K167" s="38">
        <f t="shared" si="49"/>
        <v>1818.9125604270109</v>
      </c>
      <c r="L167" s="39">
        <f t="shared" si="50"/>
        <v>2306.3811266214498</v>
      </c>
      <c r="M167" s="35">
        <f t="shared" si="51"/>
        <v>9427.1683302402125</v>
      </c>
      <c r="N167" s="35">
        <f t="shared" si="52"/>
        <v>37457.168330240209</v>
      </c>
      <c r="O167" s="35">
        <f t="shared" si="53"/>
        <v>29540.353572744643</v>
      </c>
      <c r="P167" s="36">
        <f t="shared" si="42"/>
        <v>0.93882370927908776</v>
      </c>
      <c r="Q167" s="195">
        <v>140.00742040493424</v>
      </c>
      <c r="R167" s="36">
        <f t="shared" si="43"/>
        <v>-5.2592442371391872E-2</v>
      </c>
      <c r="S167" s="36">
        <f t="shared" si="44"/>
        <v>-3.9143439187389557E-2</v>
      </c>
      <c r="T167" s="193">
        <v>1268</v>
      </c>
      <c r="U167" s="208">
        <v>29586</v>
      </c>
      <c r="V167" s="4">
        <v>23006.220839813373</v>
      </c>
      <c r="Y167" s="44"/>
      <c r="Z167" s="44"/>
    </row>
    <row r="168" spans="2:26">
      <c r="B168" s="3">
        <v>3426</v>
      </c>
      <c r="C168" t="s">
        <v>188</v>
      </c>
      <c r="D168" s="199">
        <v>32457</v>
      </c>
      <c r="E168" s="37">
        <f t="shared" si="40"/>
        <v>20779.129321382843</v>
      </c>
      <c r="F168" s="169">
        <f t="shared" si="41"/>
        <v>0.66038272754763028</v>
      </c>
      <c r="G168" s="38">
        <f t="shared" si="45"/>
        <v>6411.6921261125362</v>
      </c>
      <c r="H168" s="38">
        <f t="shared" si="46"/>
        <v>10015.063100987782</v>
      </c>
      <c r="I168" s="38">
        <f t="shared" si="47"/>
        <v>2638.8688399606813</v>
      </c>
      <c r="J168" s="39">
        <f t="shared" si="48"/>
        <v>4121.9131280185838</v>
      </c>
      <c r="K168" s="38">
        <f t="shared" si="49"/>
        <v>2283.2046796464856</v>
      </c>
      <c r="L168" s="39">
        <f t="shared" si="50"/>
        <v>3566.3657096078109</v>
      </c>
      <c r="M168" s="35">
        <f t="shared" si="51"/>
        <v>13581.428810595593</v>
      </c>
      <c r="N168" s="35">
        <f t="shared" si="52"/>
        <v>46038.428810595593</v>
      </c>
      <c r="O168" s="35">
        <f t="shared" si="53"/>
        <v>29474.026127141864</v>
      </c>
      <c r="P168" s="36">
        <f t="shared" si="42"/>
        <v>0.93671575284063602</v>
      </c>
      <c r="Q168" s="195">
        <v>321.53280021491264</v>
      </c>
      <c r="R168" s="36">
        <f t="shared" si="43"/>
        <v>1.488383727838404E-2</v>
      </c>
      <c r="S168" s="36">
        <f t="shared" si="44"/>
        <v>7.7367680017756653E-3</v>
      </c>
      <c r="T168" s="193">
        <v>1562</v>
      </c>
      <c r="U168" s="208">
        <v>31981</v>
      </c>
      <c r="V168" s="4">
        <v>20619.600257898132</v>
      </c>
      <c r="Y168" s="44"/>
      <c r="Z168" s="44"/>
    </row>
    <row r="169" spans="2:26">
      <c r="B169" s="3">
        <v>3427</v>
      </c>
      <c r="C169" t="s">
        <v>189</v>
      </c>
      <c r="D169" s="199">
        <v>140883</v>
      </c>
      <c r="E169" s="37">
        <f t="shared" si="40"/>
        <v>25256.902115453566</v>
      </c>
      <c r="F169" s="169">
        <f t="shared" si="41"/>
        <v>0.80269108731340932</v>
      </c>
      <c r="G169" s="38">
        <f t="shared" si="45"/>
        <v>3725.0284496701024</v>
      </c>
      <c r="H169" s="38">
        <f t="shared" si="46"/>
        <v>20778.208692259828</v>
      </c>
      <c r="I169" s="38">
        <f t="shared" si="47"/>
        <v>1071.6483620359286</v>
      </c>
      <c r="J169" s="39">
        <f t="shared" si="48"/>
        <v>5977.6545634364093</v>
      </c>
      <c r="K169" s="38">
        <f t="shared" si="49"/>
        <v>715.98420172173269</v>
      </c>
      <c r="L169" s="39">
        <f t="shared" si="50"/>
        <v>3993.759877203825</v>
      </c>
      <c r="M169" s="35">
        <f t="shared" si="51"/>
        <v>24771.968569463654</v>
      </c>
      <c r="N169" s="35">
        <f t="shared" si="52"/>
        <v>165654.96856946364</v>
      </c>
      <c r="O169" s="35">
        <f t="shared" si="53"/>
        <v>29697.914766845399</v>
      </c>
      <c r="P169" s="36">
        <f t="shared" si="42"/>
        <v>0.94383117082892487</v>
      </c>
      <c r="Q169" s="195">
        <v>992.11213802739439</v>
      </c>
      <c r="R169" s="36">
        <f t="shared" si="43"/>
        <v>1.914104038716118E-2</v>
      </c>
      <c r="S169" s="36">
        <f t="shared" si="44"/>
        <v>2.1516234636898144E-2</v>
      </c>
      <c r="T169" s="193">
        <v>5578</v>
      </c>
      <c r="U169" s="208">
        <v>138237</v>
      </c>
      <c r="V169" s="4">
        <v>24724.915042031836</v>
      </c>
      <c r="Y169" s="44"/>
      <c r="Z169" s="44"/>
    </row>
    <row r="170" spans="2:26">
      <c r="B170" s="3">
        <v>3428</v>
      </c>
      <c r="C170" t="s">
        <v>190</v>
      </c>
      <c r="D170" s="199">
        <v>59798</v>
      </c>
      <c r="E170" s="37">
        <f t="shared" si="40"/>
        <v>24587.99342105263</v>
      </c>
      <c r="F170" s="169">
        <f t="shared" si="41"/>
        <v>0.78143246086873697</v>
      </c>
      <c r="G170" s="38">
        <f t="shared" si="45"/>
        <v>4126.3736663106638</v>
      </c>
      <c r="H170" s="38">
        <f t="shared" si="46"/>
        <v>10035.340756467534</v>
      </c>
      <c r="I170" s="38">
        <f t="shared" si="47"/>
        <v>1305.766405076256</v>
      </c>
      <c r="J170" s="39">
        <f t="shared" si="48"/>
        <v>3175.623897145455</v>
      </c>
      <c r="K170" s="38">
        <f t="shared" si="49"/>
        <v>950.10224476206008</v>
      </c>
      <c r="L170" s="39">
        <f t="shared" si="50"/>
        <v>2310.6486592613301</v>
      </c>
      <c r="M170" s="35">
        <f t="shared" si="51"/>
        <v>12345.989415728865</v>
      </c>
      <c r="N170" s="35">
        <f t="shared" si="52"/>
        <v>72143.989415728865</v>
      </c>
      <c r="O170" s="35">
        <f t="shared" si="53"/>
        <v>29664.469332125358</v>
      </c>
      <c r="P170" s="36">
        <f t="shared" si="42"/>
        <v>0.94276823950669153</v>
      </c>
      <c r="Q170" s="195">
        <v>157.15382210157259</v>
      </c>
      <c r="R170" s="36">
        <f t="shared" si="43"/>
        <v>9.7772674310609778E-3</v>
      </c>
      <c r="S170" s="36">
        <f t="shared" si="44"/>
        <v>3.9644048718360768E-3</v>
      </c>
      <c r="T170" s="193">
        <v>2432</v>
      </c>
      <c r="U170" s="208">
        <v>59219</v>
      </c>
      <c r="V170" s="4">
        <v>24490.901571546732</v>
      </c>
      <c r="Y170" s="44"/>
      <c r="Z170" s="44"/>
    </row>
    <row r="171" spans="2:26">
      <c r="B171" s="3">
        <v>3429</v>
      </c>
      <c r="C171" t="s">
        <v>191</v>
      </c>
      <c r="D171" s="199">
        <v>35491</v>
      </c>
      <c r="E171" s="37">
        <f t="shared" si="40"/>
        <v>22971.521035598704</v>
      </c>
      <c r="F171" s="169">
        <f t="shared" si="41"/>
        <v>0.73005925718916886</v>
      </c>
      <c r="G171" s="38">
        <f t="shared" si="45"/>
        <v>5096.2570975830195</v>
      </c>
      <c r="H171" s="38">
        <f t="shared" si="46"/>
        <v>7873.7172157657651</v>
      </c>
      <c r="I171" s="38">
        <f t="shared" si="47"/>
        <v>1871.5317399851301</v>
      </c>
      <c r="J171" s="39">
        <f t="shared" si="48"/>
        <v>2891.5165382770256</v>
      </c>
      <c r="K171" s="38">
        <f t="shared" si="49"/>
        <v>1515.8675796709342</v>
      </c>
      <c r="L171" s="39">
        <f t="shared" si="50"/>
        <v>2342.0154105915935</v>
      </c>
      <c r="M171" s="35">
        <f t="shared" si="51"/>
        <v>10215.73262635736</v>
      </c>
      <c r="N171" s="35">
        <f t="shared" si="52"/>
        <v>45706.732626357363</v>
      </c>
      <c r="O171" s="35">
        <f t="shared" si="53"/>
        <v>29583.64571285266</v>
      </c>
      <c r="P171" s="36">
        <f t="shared" si="42"/>
        <v>0.94019957932271303</v>
      </c>
      <c r="Q171" s="195">
        <v>140.43388369528839</v>
      </c>
      <c r="R171" s="36">
        <f t="shared" si="43"/>
        <v>-3.4536979839389003E-3</v>
      </c>
      <c r="S171" s="36">
        <f t="shared" si="44"/>
        <v>1.7186743222866226E-2</v>
      </c>
      <c r="T171" s="193">
        <v>1545</v>
      </c>
      <c r="U171" s="208">
        <v>35614</v>
      </c>
      <c r="V171" s="4">
        <v>22583.386176284082</v>
      </c>
      <c r="Y171" s="44"/>
      <c r="Z171" s="44"/>
    </row>
    <row r="172" spans="2:26">
      <c r="B172" s="3">
        <v>3430</v>
      </c>
      <c r="C172" t="s">
        <v>192</v>
      </c>
      <c r="D172" s="199">
        <v>68420</v>
      </c>
      <c r="E172" s="37">
        <f t="shared" si="40"/>
        <v>36181.914331041771</v>
      </c>
      <c r="F172" s="169">
        <f t="shared" si="41"/>
        <v>1.1498995412305335</v>
      </c>
      <c r="G172" s="38">
        <f t="shared" si="45"/>
        <v>-2829.9788796828207</v>
      </c>
      <c r="H172" s="38">
        <f t="shared" si="46"/>
        <v>-5351.4900614802136</v>
      </c>
      <c r="I172" s="38">
        <f t="shared" si="47"/>
        <v>0</v>
      </c>
      <c r="J172" s="39">
        <f t="shared" si="48"/>
        <v>0</v>
      </c>
      <c r="K172" s="38">
        <f t="shared" si="49"/>
        <v>-355.66416031419584</v>
      </c>
      <c r="L172" s="39">
        <f t="shared" si="50"/>
        <v>-672.56092715414434</v>
      </c>
      <c r="M172" s="35">
        <f t="shared" si="51"/>
        <v>-6024.050988634358</v>
      </c>
      <c r="N172" s="35">
        <f t="shared" si="52"/>
        <v>62395.949011365643</v>
      </c>
      <c r="O172" s="35">
        <f t="shared" si="53"/>
        <v>32996.271291044766</v>
      </c>
      <c r="P172" s="36">
        <f t="shared" si="42"/>
        <v>1.0486564329554682</v>
      </c>
      <c r="Q172" s="195">
        <v>232.76386783797534</v>
      </c>
      <c r="R172" s="36">
        <f t="shared" si="43"/>
        <v>0.46403047032139344</v>
      </c>
      <c r="S172" s="36">
        <f t="shared" si="44"/>
        <v>0.48028887321761177</v>
      </c>
      <c r="T172" s="193">
        <v>1891</v>
      </c>
      <c r="U172" s="208">
        <v>46734</v>
      </c>
      <c r="V172" s="4">
        <v>24442.468619246862</v>
      </c>
      <c r="Y172" s="44"/>
      <c r="Z172" s="44"/>
    </row>
    <row r="173" spans="2:26">
      <c r="B173" s="3">
        <v>3431</v>
      </c>
      <c r="C173" t="s">
        <v>193</v>
      </c>
      <c r="D173" s="199">
        <v>58865</v>
      </c>
      <c r="E173" s="37">
        <f t="shared" si="40"/>
        <v>23057.187622405014</v>
      </c>
      <c r="F173" s="169">
        <f t="shared" si="41"/>
        <v>0.73278183200834712</v>
      </c>
      <c r="G173" s="38">
        <f t="shared" si="45"/>
        <v>5044.8571454992334</v>
      </c>
      <c r="H173" s="38">
        <f t="shared" si="46"/>
        <v>12879.520292459543</v>
      </c>
      <c r="I173" s="38">
        <f t="shared" si="47"/>
        <v>1841.5484346029216</v>
      </c>
      <c r="J173" s="39">
        <f t="shared" si="48"/>
        <v>4701.4731535412584</v>
      </c>
      <c r="K173" s="38">
        <f t="shared" si="49"/>
        <v>1485.8842742887257</v>
      </c>
      <c r="L173" s="39">
        <f t="shared" si="50"/>
        <v>3793.4625522591168</v>
      </c>
      <c r="M173" s="35">
        <f t="shared" si="51"/>
        <v>16672.982844718659</v>
      </c>
      <c r="N173" s="35">
        <f t="shared" si="52"/>
        <v>75537.982844718659</v>
      </c>
      <c r="O173" s="35">
        <f t="shared" si="53"/>
        <v>29587.929042192973</v>
      </c>
      <c r="P173" s="36">
        <f t="shared" si="42"/>
        <v>0.94033570806367184</v>
      </c>
      <c r="Q173" s="195">
        <v>266.36375732948727</v>
      </c>
      <c r="R173" s="36">
        <f t="shared" si="43"/>
        <v>-5.5682109856262832E-2</v>
      </c>
      <c r="S173" s="36">
        <f t="shared" si="44"/>
        <v>-3.2749203789317435E-2</v>
      </c>
      <c r="T173" s="193">
        <v>2553</v>
      </c>
      <c r="U173" s="208">
        <v>62336</v>
      </c>
      <c r="V173" s="4">
        <v>23837.858508604208</v>
      </c>
      <c r="Y173" s="44"/>
      <c r="Z173" s="44"/>
    </row>
    <row r="174" spans="2:26">
      <c r="B174" s="3">
        <v>3432</v>
      </c>
      <c r="C174" t="s">
        <v>194</v>
      </c>
      <c r="D174" s="199">
        <v>48613</v>
      </c>
      <c r="E174" s="37">
        <f t="shared" si="40"/>
        <v>24614.177215189873</v>
      </c>
      <c r="F174" s="169">
        <f t="shared" si="41"/>
        <v>0.78226460956575217</v>
      </c>
      <c r="G174" s="38">
        <f t="shared" si="45"/>
        <v>4110.663389828318</v>
      </c>
      <c r="H174" s="38">
        <f t="shared" si="46"/>
        <v>8118.5601949109277</v>
      </c>
      <c r="I174" s="38">
        <f t="shared" si="47"/>
        <v>1296.602077128221</v>
      </c>
      <c r="J174" s="39">
        <f t="shared" si="48"/>
        <v>2560.7891023282368</v>
      </c>
      <c r="K174" s="38">
        <f t="shared" si="49"/>
        <v>940.93791681402513</v>
      </c>
      <c r="L174" s="39">
        <f t="shared" si="50"/>
        <v>1858.3523857076998</v>
      </c>
      <c r="M174" s="35">
        <f t="shared" si="51"/>
        <v>9976.9125806186275</v>
      </c>
      <c r="N174" s="35">
        <f t="shared" si="52"/>
        <v>58589.912580618628</v>
      </c>
      <c r="O174" s="35">
        <f t="shared" si="53"/>
        <v>29665.778521832217</v>
      </c>
      <c r="P174" s="36">
        <f t="shared" si="42"/>
        <v>0.94280984694154213</v>
      </c>
      <c r="Q174" s="195">
        <v>186.150595662255</v>
      </c>
      <c r="R174" s="36">
        <f t="shared" si="43"/>
        <v>-2.561584253673007E-2</v>
      </c>
      <c r="S174" s="36">
        <f t="shared" si="44"/>
        <v>-8.8416342563497705E-3</v>
      </c>
      <c r="T174" s="193">
        <v>1975</v>
      </c>
      <c r="U174" s="208">
        <v>49891</v>
      </c>
      <c r="V174" s="4">
        <v>24833.748133399702</v>
      </c>
      <c r="Y174" s="44"/>
      <c r="Z174" s="44"/>
    </row>
    <row r="175" spans="2:26">
      <c r="B175" s="3">
        <v>3433</v>
      </c>
      <c r="C175" t="s">
        <v>195</v>
      </c>
      <c r="D175" s="199">
        <v>62348</v>
      </c>
      <c r="E175" s="37">
        <f t="shared" si="40"/>
        <v>28378.698224852069</v>
      </c>
      <c r="F175" s="169">
        <f t="shared" si="41"/>
        <v>0.90190507254284269</v>
      </c>
      <c r="G175" s="38">
        <f t="shared" si="45"/>
        <v>1851.9507840310005</v>
      </c>
      <c r="H175" s="38">
        <f t="shared" si="46"/>
        <v>4068.7358725161084</v>
      </c>
      <c r="I175" s="38">
        <f t="shared" si="47"/>
        <v>0</v>
      </c>
      <c r="J175" s="39">
        <f t="shared" si="48"/>
        <v>0</v>
      </c>
      <c r="K175" s="38">
        <f t="shared" si="49"/>
        <v>-355.66416031419584</v>
      </c>
      <c r="L175" s="39">
        <f t="shared" si="50"/>
        <v>-781.39416021028819</v>
      </c>
      <c r="M175" s="35">
        <f t="shared" si="51"/>
        <v>3287.3417123058202</v>
      </c>
      <c r="N175" s="35">
        <f t="shared" si="52"/>
        <v>65635.341712305817</v>
      </c>
      <c r="O175" s="35">
        <f t="shared" si="53"/>
        <v>29874.984848568874</v>
      </c>
      <c r="P175" s="36">
        <f t="shared" si="42"/>
        <v>0.94945864548039161</v>
      </c>
      <c r="Q175" s="195">
        <v>127.05141070334275</v>
      </c>
      <c r="R175" s="36">
        <f t="shared" si="43"/>
        <v>2.1729867916489135E-2</v>
      </c>
      <c r="S175" s="36">
        <f t="shared" si="44"/>
        <v>2.4985265766018141E-2</v>
      </c>
      <c r="T175" s="193">
        <v>2197</v>
      </c>
      <c r="U175" s="208">
        <v>61022</v>
      </c>
      <c r="V175" s="4">
        <v>27686.932849364792</v>
      </c>
      <c r="Y175" s="44"/>
      <c r="Z175" s="44"/>
    </row>
    <row r="176" spans="2:26">
      <c r="B176" s="3">
        <v>3434</v>
      </c>
      <c r="C176" t="s">
        <v>196</v>
      </c>
      <c r="D176" s="199">
        <v>53756</v>
      </c>
      <c r="E176" s="37">
        <f t="shared" si="40"/>
        <v>24127.468581687612</v>
      </c>
      <c r="F176" s="169">
        <f t="shared" si="41"/>
        <v>0.76679649394155946</v>
      </c>
      <c r="G176" s="38">
        <f t="shared" si="45"/>
        <v>4402.6885699296745</v>
      </c>
      <c r="H176" s="38">
        <f t="shared" si="46"/>
        <v>9809.1901338033149</v>
      </c>
      <c r="I176" s="38">
        <f t="shared" si="47"/>
        <v>1466.9500988540124</v>
      </c>
      <c r="J176" s="39">
        <f t="shared" si="48"/>
        <v>3268.3648202467398</v>
      </c>
      <c r="K176" s="38">
        <f t="shared" si="49"/>
        <v>1111.2859385398165</v>
      </c>
      <c r="L176" s="39">
        <f t="shared" si="50"/>
        <v>2475.9450710667111</v>
      </c>
      <c r="M176" s="35">
        <f t="shared" si="51"/>
        <v>12285.135204870026</v>
      </c>
      <c r="N176" s="35">
        <f t="shared" si="52"/>
        <v>66041.135204870021</v>
      </c>
      <c r="O176" s="35">
        <f t="shared" si="53"/>
        <v>29641.4430901571</v>
      </c>
      <c r="P176" s="36">
        <f t="shared" si="42"/>
        <v>0.94203644116033236</v>
      </c>
      <c r="Q176" s="195">
        <v>382.7168238660779</v>
      </c>
      <c r="R176" s="36">
        <f t="shared" si="43"/>
        <v>-2.7603921710502514E-2</v>
      </c>
      <c r="S176" s="36">
        <f t="shared" si="44"/>
        <v>7.649046309773916E-4</v>
      </c>
      <c r="T176" s="193">
        <v>2228</v>
      </c>
      <c r="U176" s="208">
        <v>55282</v>
      </c>
      <c r="V176" s="4">
        <v>24109.027474923681</v>
      </c>
      <c r="Y176" s="44"/>
      <c r="Z176" s="44"/>
    </row>
    <row r="177" spans="2:26">
      <c r="B177" s="3">
        <v>3435</v>
      </c>
      <c r="C177" t="s">
        <v>197</v>
      </c>
      <c r="D177" s="199">
        <v>85608</v>
      </c>
      <c r="E177" s="37">
        <f t="shared" si="40"/>
        <v>23979.831932773108</v>
      </c>
      <c r="F177" s="169">
        <f t="shared" si="41"/>
        <v>0.76210444494430796</v>
      </c>
      <c r="G177" s="38">
        <f t="shared" si="45"/>
        <v>4491.2705592783768</v>
      </c>
      <c r="H177" s="38">
        <f t="shared" si="46"/>
        <v>16033.835896623805</v>
      </c>
      <c r="I177" s="38">
        <f t="shared" si="47"/>
        <v>1518.6229259740887</v>
      </c>
      <c r="J177" s="39">
        <f t="shared" si="48"/>
        <v>5421.4838457274964</v>
      </c>
      <c r="K177" s="38">
        <f t="shared" si="49"/>
        <v>1162.9587656598928</v>
      </c>
      <c r="L177" s="39">
        <f t="shared" si="50"/>
        <v>4151.7627934058173</v>
      </c>
      <c r="M177" s="35">
        <f t="shared" si="51"/>
        <v>20185.598690029623</v>
      </c>
      <c r="N177" s="35">
        <f t="shared" si="52"/>
        <v>105793.59869002963</v>
      </c>
      <c r="O177" s="35">
        <f t="shared" si="53"/>
        <v>29634.061257711379</v>
      </c>
      <c r="P177" s="36">
        <f t="shared" si="42"/>
        <v>0.94180183871046996</v>
      </c>
      <c r="Q177" s="195">
        <v>520.02246912114424</v>
      </c>
      <c r="R177" s="36">
        <f t="shared" si="43"/>
        <v>-4.8027844807454936E-2</v>
      </c>
      <c r="S177" s="36">
        <f t="shared" si="44"/>
        <v>-4.2961326334441455E-2</v>
      </c>
      <c r="T177" s="193">
        <v>3570</v>
      </c>
      <c r="U177" s="208">
        <v>89927</v>
      </c>
      <c r="V177" s="4">
        <v>25056.283087210923</v>
      </c>
      <c r="Y177" s="44"/>
      <c r="Z177" s="44"/>
    </row>
    <row r="178" spans="2:26">
      <c r="B178" s="3">
        <v>3436</v>
      </c>
      <c r="C178" t="s">
        <v>198</v>
      </c>
      <c r="D178" s="199">
        <v>161716</v>
      </c>
      <c r="E178" s="37">
        <f t="shared" si="40"/>
        <v>28257.207758168792</v>
      </c>
      <c r="F178" s="169">
        <f t="shared" si="41"/>
        <v>0.89804397689641557</v>
      </c>
      <c r="G178" s="38">
        <f t="shared" si="45"/>
        <v>1924.8450640409667</v>
      </c>
      <c r="H178" s="38">
        <f t="shared" si="46"/>
        <v>11015.888301506453</v>
      </c>
      <c r="I178" s="38">
        <f t="shared" si="47"/>
        <v>21.541387085599489</v>
      </c>
      <c r="J178" s="39">
        <f t="shared" si="48"/>
        <v>123.28135829088588</v>
      </c>
      <c r="K178" s="38">
        <f t="shared" si="49"/>
        <v>-334.12277322859637</v>
      </c>
      <c r="L178" s="39">
        <f t="shared" si="50"/>
        <v>-1912.1846311872571</v>
      </c>
      <c r="M178" s="35">
        <f t="shared" si="51"/>
        <v>9103.7036703191952</v>
      </c>
      <c r="N178" s="35">
        <f t="shared" si="52"/>
        <v>170819.7036703192</v>
      </c>
      <c r="O178" s="35">
        <f t="shared" si="53"/>
        <v>29847.930048981161</v>
      </c>
      <c r="P178" s="36">
        <f t="shared" si="42"/>
        <v>0.94859881530807522</v>
      </c>
      <c r="Q178" s="195">
        <v>335.18230834181122</v>
      </c>
      <c r="R178" s="36">
        <f t="shared" si="43"/>
        <v>-1.0263597583739818E-2</v>
      </c>
      <c r="S178" s="36">
        <f t="shared" si="44"/>
        <v>-6.9777349861670978E-3</v>
      </c>
      <c r="T178" s="193">
        <v>5723</v>
      </c>
      <c r="U178" s="208">
        <v>163393</v>
      </c>
      <c r="V178" s="4">
        <v>28455.764541971439</v>
      </c>
      <c r="Y178" s="44"/>
      <c r="Z178" s="44"/>
    </row>
    <row r="179" spans="2:26">
      <c r="B179" s="3">
        <v>3437</v>
      </c>
      <c r="C179" t="s">
        <v>199</v>
      </c>
      <c r="D179" s="199">
        <v>121296</v>
      </c>
      <c r="E179" s="37">
        <f t="shared" si="40"/>
        <v>21135.389440669103</v>
      </c>
      <c r="F179" s="169">
        <f t="shared" si="41"/>
        <v>0.67170505129141678</v>
      </c>
      <c r="G179" s="38">
        <f t="shared" si="45"/>
        <v>6197.9360545407799</v>
      </c>
      <c r="H179" s="38">
        <f t="shared" si="46"/>
        <v>35569.955017009532</v>
      </c>
      <c r="I179" s="38">
        <f t="shared" si="47"/>
        <v>2514.1777982104904</v>
      </c>
      <c r="J179" s="39">
        <f t="shared" si="48"/>
        <v>14428.866383930004</v>
      </c>
      <c r="K179" s="38">
        <f t="shared" si="49"/>
        <v>2158.5136378962948</v>
      </c>
      <c r="L179" s="39">
        <f t="shared" si="50"/>
        <v>12387.709767886836</v>
      </c>
      <c r="M179" s="35">
        <f t="shared" si="51"/>
        <v>47957.664784896369</v>
      </c>
      <c r="N179" s="35">
        <f t="shared" si="52"/>
        <v>169253.66478489636</v>
      </c>
      <c r="O179" s="35">
        <f t="shared" si="53"/>
        <v>29491.839133106179</v>
      </c>
      <c r="P179" s="36">
        <f t="shared" si="42"/>
        <v>0.9372818690278254</v>
      </c>
      <c r="Q179" s="195">
        <v>964.4224650661854</v>
      </c>
      <c r="R179" s="36">
        <f t="shared" si="43"/>
        <v>-5.75419269168347E-3</v>
      </c>
      <c r="S179" s="36">
        <f t="shared" si="44"/>
        <v>2.9079941641129278E-3</v>
      </c>
      <c r="T179" s="193">
        <v>5739</v>
      </c>
      <c r="U179" s="208">
        <v>121998</v>
      </c>
      <c r="V179" s="4">
        <v>21074.106063223353</v>
      </c>
      <c r="Y179" s="44"/>
      <c r="Z179" s="44"/>
    </row>
    <row r="180" spans="2:26">
      <c r="B180" s="3">
        <v>3438</v>
      </c>
      <c r="C180" t="s">
        <v>200</v>
      </c>
      <c r="D180" s="199">
        <v>83331</v>
      </c>
      <c r="E180" s="37">
        <f t="shared" si="40"/>
        <v>26717.217056748956</v>
      </c>
      <c r="F180" s="169">
        <f t="shared" si="41"/>
        <v>0.84910144210237637</v>
      </c>
      <c r="G180" s="38">
        <f t="shared" si="45"/>
        <v>2848.8394848928683</v>
      </c>
      <c r="H180" s="38">
        <f t="shared" si="46"/>
        <v>8885.5303533808565</v>
      </c>
      <c r="I180" s="38">
        <f t="shared" si="47"/>
        <v>560.53813258254206</v>
      </c>
      <c r="J180" s="39">
        <f t="shared" si="48"/>
        <v>1748.3184355249487</v>
      </c>
      <c r="K180" s="38">
        <f t="shared" si="49"/>
        <v>204.87397226834622</v>
      </c>
      <c r="L180" s="39">
        <f t="shared" si="50"/>
        <v>639.00191950497185</v>
      </c>
      <c r="M180" s="35">
        <f t="shared" si="51"/>
        <v>9524.5322728858282</v>
      </c>
      <c r="N180" s="35">
        <f t="shared" si="52"/>
        <v>92855.53227288583</v>
      </c>
      <c r="O180" s="35">
        <f t="shared" si="53"/>
        <v>29770.930513910174</v>
      </c>
      <c r="P180" s="36">
        <f t="shared" si="42"/>
        <v>0.94615168856837351</v>
      </c>
      <c r="Q180" s="195">
        <v>180.07180145347229</v>
      </c>
      <c r="R180" s="36">
        <f t="shared" si="43"/>
        <v>-3.8325716659742416E-2</v>
      </c>
      <c r="S180" s="36">
        <f t="shared" si="44"/>
        <v>-3.5859094579998342E-2</v>
      </c>
      <c r="T180" s="193">
        <v>3119</v>
      </c>
      <c r="U180" s="208">
        <v>86652</v>
      </c>
      <c r="V180" s="4">
        <v>27710.905020786697</v>
      </c>
      <c r="Y180" s="44"/>
      <c r="Z180" s="44"/>
    </row>
    <row r="181" spans="2:26">
      <c r="B181" s="3">
        <v>3439</v>
      </c>
      <c r="C181" t="s">
        <v>201</v>
      </c>
      <c r="D181" s="199">
        <v>121117</v>
      </c>
      <c r="E181" s="37">
        <f t="shared" si="40"/>
        <v>27576.730418943534</v>
      </c>
      <c r="F181" s="169">
        <f t="shared" si="41"/>
        <v>0.87641768667214237</v>
      </c>
      <c r="G181" s="38">
        <f t="shared" si="45"/>
        <v>2333.1314675761209</v>
      </c>
      <c r="H181" s="38">
        <f t="shared" si="46"/>
        <v>10247.113405594322</v>
      </c>
      <c r="I181" s="38">
        <f t="shared" si="47"/>
        <v>259.70845581443956</v>
      </c>
      <c r="J181" s="39">
        <f t="shared" si="48"/>
        <v>1140.6395379370185</v>
      </c>
      <c r="K181" s="38">
        <f t="shared" si="49"/>
        <v>-95.95570449975628</v>
      </c>
      <c r="L181" s="39">
        <f t="shared" si="50"/>
        <v>-421.43745416292955</v>
      </c>
      <c r="M181" s="35">
        <f t="shared" si="51"/>
        <v>9825.6759514313926</v>
      </c>
      <c r="N181" s="35">
        <f t="shared" si="52"/>
        <v>130942.67595143139</v>
      </c>
      <c r="O181" s="35">
        <f t="shared" si="53"/>
        <v>29813.906182019899</v>
      </c>
      <c r="P181" s="36">
        <f t="shared" si="42"/>
        <v>0.94751750079686159</v>
      </c>
      <c r="Q181" s="195">
        <v>404.9730208347446</v>
      </c>
      <c r="R181" s="36">
        <f t="shared" si="43"/>
        <v>2.0568606963497254E-2</v>
      </c>
      <c r="S181" s="36">
        <f t="shared" si="44"/>
        <v>2.823681370980775E-2</v>
      </c>
      <c r="T181" s="193">
        <v>4392</v>
      </c>
      <c r="U181" s="208">
        <v>118676</v>
      </c>
      <c r="V181" s="4">
        <v>26819.435028248587</v>
      </c>
      <c r="Y181" s="44"/>
      <c r="Z181" s="44"/>
    </row>
    <row r="182" spans="2:26">
      <c r="B182" s="3">
        <v>3440</v>
      </c>
      <c r="C182" t="s">
        <v>202</v>
      </c>
      <c r="D182" s="199">
        <v>154086</v>
      </c>
      <c r="E182" s="37">
        <f t="shared" si="40"/>
        <v>30212.941176470591</v>
      </c>
      <c r="F182" s="169">
        <f t="shared" si="41"/>
        <v>0.96019925535676642</v>
      </c>
      <c r="G182" s="38">
        <f t="shared" si="45"/>
        <v>751.40501305988721</v>
      </c>
      <c r="H182" s="38">
        <f t="shared" si="46"/>
        <v>3832.1655666054248</v>
      </c>
      <c r="I182" s="38">
        <f t="shared" si="47"/>
        <v>0</v>
      </c>
      <c r="J182" s="39">
        <f t="shared" si="48"/>
        <v>0</v>
      </c>
      <c r="K182" s="38">
        <f t="shared" si="49"/>
        <v>-355.66416031419584</v>
      </c>
      <c r="L182" s="39">
        <f t="shared" si="50"/>
        <v>-1813.8872176023988</v>
      </c>
      <c r="M182" s="35">
        <f t="shared" si="51"/>
        <v>2018.2783490030261</v>
      </c>
      <c r="N182" s="35">
        <f t="shared" si="52"/>
        <v>156104.27834900303</v>
      </c>
      <c r="O182" s="35">
        <f t="shared" si="53"/>
        <v>30608.682029216277</v>
      </c>
      <c r="P182" s="36">
        <f t="shared" si="42"/>
        <v>0.97277631860596092</v>
      </c>
      <c r="Q182" s="195">
        <v>-619.87428557713929</v>
      </c>
      <c r="R182" s="36">
        <f t="shared" si="43"/>
        <v>-1.1236099257557575E-2</v>
      </c>
      <c r="S182" s="36">
        <f t="shared" si="44"/>
        <v>-7.5524690391052512E-3</v>
      </c>
      <c r="T182" s="193">
        <v>5100</v>
      </c>
      <c r="U182" s="208">
        <v>155837</v>
      </c>
      <c r="V182" s="4">
        <v>30442.859933580778</v>
      </c>
      <c r="Y182" s="44"/>
      <c r="Z182" s="44"/>
    </row>
    <row r="183" spans="2:26">
      <c r="B183" s="3">
        <v>3441</v>
      </c>
      <c r="C183" t="s">
        <v>203</v>
      </c>
      <c r="D183" s="199">
        <v>158330</v>
      </c>
      <c r="E183" s="37">
        <f t="shared" si="40"/>
        <v>25930.232558139538</v>
      </c>
      <c r="F183" s="169">
        <f t="shared" si="41"/>
        <v>0.82409024159964017</v>
      </c>
      <c r="G183" s="38">
        <f t="shared" si="45"/>
        <v>3321.0301840585189</v>
      </c>
      <c r="H183" s="38">
        <f t="shared" si="46"/>
        <v>20278.210303861317</v>
      </c>
      <c r="I183" s="38">
        <f t="shared" si="47"/>
        <v>835.98270709583824</v>
      </c>
      <c r="J183" s="39">
        <f t="shared" si="48"/>
        <v>5104.5104095271881</v>
      </c>
      <c r="K183" s="38">
        <f t="shared" si="49"/>
        <v>480.3185467816424</v>
      </c>
      <c r="L183" s="39">
        <f t="shared" si="50"/>
        <v>2932.8250466487088</v>
      </c>
      <c r="M183" s="35">
        <f t="shared" si="51"/>
        <v>23211.035350510025</v>
      </c>
      <c r="N183" s="35">
        <f t="shared" si="52"/>
        <v>181541.03535051004</v>
      </c>
      <c r="O183" s="35">
        <f t="shared" si="53"/>
        <v>29731.581288979698</v>
      </c>
      <c r="P183" s="36">
        <f t="shared" si="42"/>
        <v>0.94490112854323649</v>
      </c>
      <c r="Q183" s="195">
        <v>553.0373099310018</v>
      </c>
      <c r="R183" s="36">
        <f t="shared" si="43"/>
        <v>-1.3308860168662995E-3</v>
      </c>
      <c r="S183" s="36">
        <f t="shared" si="44"/>
        <v>-3.4955377253294132E-4</v>
      </c>
      <c r="T183" s="193">
        <v>6106</v>
      </c>
      <c r="U183" s="208">
        <v>158541</v>
      </c>
      <c r="V183" s="4">
        <v>25939.299738219896</v>
      </c>
      <c r="Y183" s="44"/>
      <c r="Z183" s="44"/>
    </row>
    <row r="184" spans="2:26">
      <c r="B184" s="3">
        <v>3442</v>
      </c>
      <c r="C184" t="s">
        <v>204</v>
      </c>
      <c r="D184" s="199">
        <v>373661</v>
      </c>
      <c r="E184" s="37">
        <f t="shared" si="40"/>
        <v>24955.653509650707</v>
      </c>
      <c r="F184" s="169">
        <f t="shared" si="41"/>
        <v>0.79311708770576961</v>
      </c>
      <c r="G184" s="38">
        <f t="shared" si="45"/>
        <v>3905.7776131518176</v>
      </c>
      <c r="H184" s="38">
        <f t="shared" si="46"/>
        <v>58481.208201722169</v>
      </c>
      <c r="I184" s="38">
        <f t="shared" si="47"/>
        <v>1177.085374066929</v>
      </c>
      <c r="J184" s="39">
        <f t="shared" si="48"/>
        <v>17624.499305904126</v>
      </c>
      <c r="K184" s="38">
        <f t="shared" si="49"/>
        <v>821.42121375273314</v>
      </c>
      <c r="L184" s="39">
        <f t="shared" si="50"/>
        <v>12299.139833519674</v>
      </c>
      <c r="M184" s="35">
        <f t="shared" si="51"/>
        <v>70780.348035241841</v>
      </c>
      <c r="N184" s="35">
        <f t="shared" si="52"/>
        <v>444441.34803524183</v>
      </c>
      <c r="O184" s="35">
        <f t="shared" si="53"/>
        <v>29682.852336555254</v>
      </c>
      <c r="P184" s="36">
        <f t="shared" si="42"/>
        <v>0.9433524708485429</v>
      </c>
      <c r="Q184" s="195">
        <v>1936.4104146080354</v>
      </c>
      <c r="R184" s="36">
        <f t="shared" si="43"/>
        <v>-3.5295302221350161E-2</v>
      </c>
      <c r="S184" s="36">
        <f t="shared" si="44"/>
        <v>-3.6906042717207072E-2</v>
      </c>
      <c r="T184" s="193">
        <v>14973</v>
      </c>
      <c r="U184" s="208">
        <v>387332</v>
      </c>
      <c r="V184" s="4">
        <v>25911.961466416913</v>
      </c>
      <c r="Y184" s="44"/>
      <c r="Z184" s="44"/>
    </row>
    <row r="185" spans="2:26">
      <c r="B185" s="3">
        <v>3443</v>
      </c>
      <c r="C185" t="s">
        <v>205</v>
      </c>
      <c r="D185" s="199">
        <v>322511</v>
      </c>
      <c r="E185" s="37">
        <f t="shared" si="40"/>
        <v>24019.58739852536</v>
      </c>
      <c r="F185" s="169">
        <f t="shared" si="41"/>
        <v>0.7633679157328257</v>
      </c>
      <c r="G185" s="38">
        <f t="shared" si="45"/>
        <v>4467.4172798270256</v>
      </c>
      <c r="H185" s="38">
        <f t="shared" si="46"/>
        <v>59984.011816237471</v>
      </c>
      <c r="I185" s="38">
        <f t="shared" si="47"/>
        <v>1504.7085129608004</v>
      </c>
      <c r="J185" s="39">
        <f t="shared" si="48"/>
        <v>20203.721203524667</v>
      </c>
      <c r="K185" s="38">
        <f t="shared" si="49"/>
        <v>1149.0443526466045</v>
      </c>
      <c r="L185" s="39">
        <f t="shared" si="50"/>
        <v>15428.218522985957</v>
      </c>
      <c r="M185" s="35">
        <f t="shared" si="51"/>
        <v>75412.230339223432</v>
      </c>
      <c r="N185" s="35">
        <f t="shared" si="52"/>
        <v>397923.2303392234</v>
      </c>
      <c r="O185" s="35">
        <f t="shared" si="53"/>
        <v>29636.049030998987</v>
      </c>
      <c r="P185" s="36">
        <f t="shared" si="42"/>
        <v>0.94186501224989572</v>
      </c>
      <c r="Q185" s="195">
        <v>2710.5677711175376</v>
      </c>
      <c r="R185" s="36">
        <f t="shared" si="43"/>
        <v>-2.3560898959408768E-2</v>
      </c>
      <c r="S185" s="36">
        <f t="shared" si="44"/>
        <v>-2.6687947543958243E-2</v>
      </c>
      <c r="T185" s="193">
        <v>13427</v>
      </c>
      <c r="U185" s="208">
        <v>330293</v>
      </c>
      <c r="V185" s="4">
        <v>24678.197848176929</v>
      </c>
      <c r="Y185" s="44"/>
      <c r="Z185" s="44"/>
    </row>
    <row r="186" spans="2:26">
      <c r="B186" s="3">
        <v>3446</v>
      </c>
      <c r="C186" t="s">
        <v>206</v>
      </c>
      <c r="D186" s="199">
        <v>358274</v>
      </c>
      <c r="E186" s="37">
        <f t="shared" si="40"/>
        <v>26285.69332355099</v>
      </c>
      <c r="F186" s="169">
        <f t="shared" si="41"/>
        <v>0.83538716103105359</v>
      </c>
      <c r="G186" s="38">
        <f t="shared" si="45"/>
        <v>3107.7537248116482</v>
      </c>
      <c r="H186" s="38">
        <f t="shared" si="46"/>
        <v>42358.683269182766</v>
      </c>
      <c r="I186" s="38">
        <f t="shared" si="47"/>
        <v>711.57143920183023</v>
      </c>
      <c r="J186" s="39">
        <f t="shared" si="48"/>
        <v>9698.7187163209474</v>
      </c>
      <c r="K186" s="38">
        <f t="shared" si="49"/>
        <v>355.90727888763439</v>
      </c>
      <c r="L186" s="39">
        <f t="shared" si="50"/>
        <v>4851.0162112384569</v>
      </c>
      <c r="M186" s="35">
        <f t="shared" si="51"/>
        <v>47209.699480421223</v>
      </c>
      <c r="N186" s="35">
        <f t="shared" si="52"/>
        <v>405483.6994804212</v>
      </c>
      <c r="O186" s="35">
        <f t="shared" si="53"/>
        <v>29749.354327250268</v>
      </c>
      <c r="P186" s="36">
        <f t="shared" si="42"/>
        <v>0.94546597451480707</v>
      </c>
      <c r="Q186" s="195">
        <v>1453.0460095577801</v>
      </c>
      <c r="R186" s="36">
        <f t="shared" si="43"/>
        <v>-1.0366630113223599E-2</v>
      </c>
      <c r="S186" s="36">
        <f t="shared" si="44"/>
        <v>-9.4953461485398107E-3</v>
      </c>
      <c r="T186" s="193">
        <v>13630</v>
      </c>
      <c r="U186" s="208">
        <v>362027</v>
      </c>
      <c r="V186" s="4">
        <v>26537.67775985926</v>
      </c>
      <c r="Y186" s="44"/>
      <c r="Z186" s="44"/>
    </row>
    <row r="187" spans="2:26">
      <c r="B187" s="3">
        <v>3447</v>
      </c>
      <c r="C187" t="s">
        <v>207</v>
      </c>
      <c r="D187" s="199">
        <v>121468</v>
      </c>
      <c r="E187" s="37">
        <f t="shared" si="40"/>
        <v>21625.066761616519</v>
      </c>
      <c r="F187" s="169">
        <f t="shared" si="41"/>
        <v>0.68726751494540161</v>
      </c>
      <c r="G187" s="38">
        <f t="shared" si="45"/>
        <v>5904.1296619723298</v>
      </c>
      <c r="H187" s="38">
        <f t="shared" si="46"/>
        <v>33163.496311298579</v>
      </c>
      <c r="I187" s="38">
        <f t="shared" si="47"/>
        <v>2342.7907358788948</v>
      </c>
      <c r="J187" s="39">
        <f t="shared" si="48"/>
        <v>13159.455563431753</v>
      </c>
      <c r="K187" s="38">
        <f t="shared" si="49"/>
        <v>1987.1265755646989</v>
      </c>
      <c r="L187" s="39">
        <f t="shared" si="50"/>
        <v>11161.689974946914</v>
      </c>
      <c r="M187" s="35">
        <f t="shared" si="51"/>
        <v>44325.186286245495</v>
      </c>
      <c r="N187" s="35">
        <f t="shared" si="52"/>
        <v>165793.1862862455</v>
      </c>
      <c r="O187" s="35">
        <f t="shared" si="53"/>
        <v>29516.322999153552</v>
      </c>
      <c r="P187" s="36">
        <f t="shared" si="42"/>
        <v>0.93805999221052472</v>
      </c>
      <c r="Q187" s="195">
        <v>920.5037700430039</v>
      </c>
      <c r="R187" s="36">
        <f t="shared" si="43"/>
        <v>-1.9889779154865936E-2</v>
      </c>
      <c r="S187" s="36">
        <f t="shared" si="44"/>
        <v>-1.8842839271463664E-2</v>
      </c>
      <c r="T187" s="193">
        <v>5617</v>
      </c>
      <c r="U187" s="208">
        <v>123933</v>
      </c>
      <c r="V187" s="4">
        <v>22040.369909301084</v>
      </c>
      <c r="Y187" s="44"/>
      <c r="Z187" s="44"/>
    </row>
    <row r="188" spans="2:26">
      <c r="B188" s="3">
        <v>3448</v>
      </c>
      <c r="C188" t="s">
        <v>208</v>
      </c>
      <c r="D188" s="199">
        <v>152361</v>
      </c>
      <c r="E188" s="37">
        <f t="shared" si="40"/>
        <v>22970.149253731342</v>
      </c>
      <c r="F188" s="169">
        <f t="shared" si="41"/>
        <v>0.73001566050919453</v>
      </c>
      <c r="G188" s="38">
        <f t="shared" si="45"/>
        <v>5097.0801667034366</v>
      </c>
      <c r="H188" s="38">
        <f t="shared" si="46"/>
        <v>33808.932745743892</v>
      </c>
      <c r="I188" s="38">
        <f t="shared" si="47"/>
        <v>1872.0118636387067</v>
      </c>
      <c r="J188" s="39">
        <f t="shared" si="48"/>
        <v>12417.054691515541</v>
      </c>
      <c r="K188" s="38">
        <f t="shared" si="49"/>
        <v>1516.3477033245108</v>
      </c>
      <c r="L188" s="39">
        <f t="shared" si="50"/>
        <v>10057.934316151479</v>
      </c>
      <c r="M188" s="35">
        <f t="shared" si="51"/>
        <v>43866.867061895369</v>
      </c>
      <c r="N188" s="35">
        <f t="shared" si="52"/>
        <v>196227.86706189538</v>
      </c>
      <c r="O188" s="35">
        <f t="shared" si="53"/>
        <v>29583.577123759293</v>
      </c>
      <c r="P188" s="36">
        <f t="shared" si="42"/>
        <v>0.94019739948871428</v>
      </c>
      <c r="Q188" s="195">
        <v>816.70372203937586</v>
      </c>
      <c r="R188" s="36">
        <f t="shared" si="43"/>
        <v>-1.7912852907051694E-2</v>
      </c>
      <c r="S188" s="36">
        <f t="shared" si="44"/>
        <v>-1.2286543305132276E-2</v>
      </c>
      <c r="T188" s="193">
        <v>6633</v>
      </c>
      <c r="U188" s="208">
        <v>155140</v>
      </c>
      <c r="V188" s="4">
        <v>23255.883675610854</v>
      </c>
      <c r="Y188" s="44"/>
      <c r="Z188" s="44"/>
    </row>
    <row r="189" spans="2:26">
      <c r="B189" s="3">
        <v>3449</v>
      </c>
      <c r="C189" t="s">
        <v>209</v>
      </c>
      <c r="D189" s="199">
        <v>72905</v>
      </c>
      <c r="E189" s="37">
        <f t="shared" si="40"/>
        <v>24680.094786729856</v>
      </c>
      <c r="F189" s="169">
        <f t="shared" si="41"/>
        <v>0.78435953977257722</v>
      </c>
      <c r="G189" s="38">
        <f t="shared" si="45"/>
        <v>4071.1128469043279</v>
      </c>
      <c r="H189" s="38">
        <f t="shared" si="46"/>
        <v>12026.067349755383</v>
      </c>
      <c r="I189" s="38">
        <f t="shared" si="47"/>
        <v>1273.5309270892267</v>
      </c>
      <c r="J189" s="39">
        <f t="shared" si="48"/>
        <v>3762.0103586215755</v>
      </c>
      <c r="K189" s="38">
        <f t="shared" si="49"/>
        <v>917.86676677503078</v>
      </c>
      <c r="L189" s="39">
        <f t="shared" si="50"/>
        <v>2711.3784290534413</v>
      </c>
      <c r="M189" s="35">
        <f t="shared" si="51"/>
        <v>14737.445778808826</v>
      </c>
      <c r="N189" s="35">
        <f t="shared" si="52"/>
        <v>87642.445778808818</v>
      </c>
      <c r="O189" s="35">
        <f t="shared" si="53"/>
        <v>29669.074400409216</v>
      </c>
      <c r="P189" s="36">
        <f t="shared" si="42"/>
        <v>0.94291459345188333</v>
      </c>
      <c r="Q189" s="195">
        <v>157.32643523357365</v>
      </c>
      <c r="R189" s="36">
        <f t="shared" si="43"/>
        <v>-2.0660102360195047E-2</v>
      </c>
      <c r="S189" s="36">
        <f t="shared" si="44"/>
        <v>-1.1708789822525954E-2</v>
      </c>
      <c r="T189" s="193">
        <v>2954</v>
      </c>
      <c r="U189" s="208">
        <v>74443</v>
      </c>
      <c r="V189" s="4">
        <v>24972.49245219725</v>
      </c>
      <c r="Y189" s="44"/>
      <c r="Z189" s="44"/>
    </row>
    <row r="190" spans="2:26">
      <c r="B190" s="3">
        <v>3450</v>
      </c>
      <c r="C190" t="s">
        <v>210</v>
      </c>
      <c r="D190" s="199">
        <v>30806</v>
      </c>
      <c r="E190" s="37">
        <f t="shared" si="40"/>
        <v>24086.004691164973</v>
      </c>
      <c r="F190" s="169">
        <f t="shared" si="41"/>
        <v>0.76547872760522417</v>
      </c>
      <c r="G190" s="38">
        <f t="shared" si="45"/>
        <v>4427.5669042432573</v>
      </c>
      <c r="H190" s="38">
        <f t="shared" si="46"/>
        <v>5662.8580705271261</v>
      </c>
      <c r="I190" s="38">
        <f t="shared" si="47"/>
        <v>1481.4624605369359</v>
      </c>
      <c r="J190" s="39">
        <f t="shared" si="48"/>
        <v>1894.7904870267409</v>
      </c>
      <c r="K190" s="38">
        <f t="shared" si="49"/>
        <v>1125.79830022274</v>
      </c>
      <c r="L190" s="39">
        <f t="shared" si="50"/>
        <v>1439.8960259848845</v>
      </c>
      <c r="M190" s="35">
        <f t="shared" si="51"/>
        <v>7102.7540965120106</v>
      </c>
      <c r="N190" s="35">
        <f t="shared" si="52"/>
        <v>37908.754096512013</v>
      </c>
      <c r="O190" s="35">
        <f t="shared" si="53"/>
        <v>29639.369895630971</v>
      </c>
      <c r="P190" s="36">
        <f t="shared" si="42"/>
        <v>0.94197055284351572</v>
      </c>
      <c r="Q190" s="195">
        <v>-447.09622184707951</v>
      </c>
      <c r="R190" s="36">
        <f t="shared" si="43"/>
        <v>1.723409098299353E-3</v>
      </c>
      <c r="S190" s="36">
        <f t="shared" si="44"/>
        <v>2.208682476409744E-2</v>
      </c>
      <c r="T190" s="193">
        <v>1279</v>
      </c>
      <c r="U190" s="208">
        <v>30753</v>
      </c>
      <c r="V190" s="4">
        <v>23565.517241379312</v>
      </c>
      <c r="Y190" s="44"/>
      <c r="Z190" s="44"/>
    </row>
    <row r="191" spans="2:26">
      <c r="B191" s="3">
        <v>3451</v>
      </c>
      <c r="C191" t="s">
        <v>211</v>
      </c>
      <c r="D191" s="199">
        <v>172307</v>
      </c>
      <c r="E191" s="37">
        <f t="shared" si="40"/>
        <v>26868.392328083581</v>
      </c>
      <c r="F191" s="169">
        <f t="shared" si="41"/>
        <v>0.85390595226628296</v>
      </c>
      <c r="G191" s="38">
        <f t="shared" si="45"/>
        <v>2758.1343220920935</v>
      </c>
      <c r="H191" s="38">
        <f t="shared" si="46"/>
        <v>17687.915407576595</v>
      </c>
      <c r="I191" s="38">
        <f t="shared" si="47"/>
        <v>507.62678761542332</v>
      </c>
      <c r="J191" s="39">
        <f t="shared" si="48"/>
        <v>3255.4105889777097</v>
      </c>
      <c r="K191" s="38">
        <f t="shared" si="49"/>
        <v>151.96262730122749</v>
      </c>
      <c r="L191" s="39">
        <f t="shared" si="50"/>
        <v>974.53632888277184</v>
      </c>
      <c r="M191" s="35">
        <f t="shared" si="51"/>
        <v>18662.451736459367</v>
      </c>
      <c r="N191" s="35">
        <f t="shared" si="52"/>
        <v>190969.45173645936</v>
      </c>
      <c r="O191" s="35">
        <f t="shared" si="53"/>
        <v>29778.4892774769</v>
      </c>
      <c r="P191" s="36">
        <f t="shared" si="42"/>
        <v>0.94639191407656864</v>
      </c>
      <c r="Q191" s="195">
        <v>977.32656707951537</v>
      </c>
      <c r="R191" s="36">
        <f t="shared" si="43"/>
        <v>-2.8259962327569676E-2</v>
      </c>
      <c r="S191" s="36">
        <f t="shared" si="44"/>
        <v>-2.7502329365093142E-2</v>
      </c>
      <c r="T191" s="193">
        <v>6413</v>
      </c>
      <c r="U191" s="208">
        <v>177318</v>
      </c>
      <c r="V191" s="4">
        <v>27628.233094421939</v>
      </c>
      <c r="Y191" s="44"/>
      <c r="Z191" s="44"/>
    </row>
    <row r="192" spans="2:26">
      <c r="B192" s="3">
        <v>3452</v>
      </c>
      <c r="C192" t="s">
        <v>212</v>
      </c>
      <c r="D192" s="199">
        <v>64621</v>
      </c>
      <c r="E192" s="37">
        <f t="shared" si="40"/>
        <v>30409.882352941178</v>
      </c>
      <c r="F192" s="169">
        <f t="shared" si="41"/>
        <v>0.96645825443572453</v>
      </c>
      <c r="G192" s="38">
        <f t="shared" si="45"/>
        <v>633.24030717753487</v>
      </c>
      <c r="H192" s="38">
        <f t="shared" si="46"/>
        <v>1345.6356527522616</v>
      </c>
      <c r="I192" s="38">
        <f t="shared" si="47"/>
        <v>0</v>
      </c>
      <c r="J192" s="39">
        <f t="shared" si="48"/>
        <v>0</v>
      </c>
      <c r="K192" s="38">
        <f t="shared" si="49"/>
        <v>-355.66416031419584</v>
      </c>
      <c r="L192" s="39">
        <f t="shared" si="50"/>
        <v>-755.7863406676662</v>
      </c>
      <c r="M192" s="35">
        <f t="shared" si="51"/>
        <v>589.84931208459545</v>
      </c>
      <c r="N192" s="35">
        <f t="shared" si="52"/>
        <v>65210.849312084596</v>
      </c>
      <c r="O192" s="35">
        <f t="shared" si="53"/>
        <v>30687.458499804517</v>
      </c>
      <c r="P192" s="36">
        <f t="shared" si="42"/>
        <v>0.97527991823754434</v>
      </c>
      <c r="Q192" s="195">
        <v>43.219047676186506</v>
      </c>
      <c r="R192" s="36">
        <f t="shared" si="43"/>
        <v>-4.5480059084194981E-2</v>
      </c>
      <c r="S192" s="36">
        <f t="shared" si="44"/>
        <v>-4.0988200538708768E-2</v>
      </c>
      <c r="T192" s="193">
        <v>2125</v>
      </c>
      <c r="U192" s="208">
        <v>67700</v>
      </c>
      <c r="V192" s="4">
        <v>31709.6018735363</v>
      </c>
      <c r="Y192" s="44"/>
      <c r="Z192" s="44"/>
    </row>
    <row r="193" spans="2:28">
      <c r="B193" s="3">
        <v>3453</v>
      </c>
      <c r="C193" t="s">
        <v>213</v>
      </c>
      <c r="D193" s="199">
        <v>101483</v>
      </c>
      <c r="E193" s="37">
        <f t="shared" si="40"/>
        <v>31428.615670486219</v>
      </c>
      <c r="F193" s="169">
        <f t="shared" si="41"/>
        <v>0.99883467774388213</v>
      </c>
      <c r="G193" s="38">
        <f t="shared" si="45"/>
        <v>22.000316650510648</v>
      </c>
      <c r="H193" s="38">
        <f t="shared" si="46"/>
        <v>71.039022464498871</v>
      </c>
      <c r="I193" s="38">
        <f t="shared" si="47"/>
        <v>0</v>
      </c>
      <c r="J193" s="39">
        <f t="shared" si="48"/>
        <v>0</v>
      </c>
      <c r="K193" s="38">
        <f t="shared" si="49"/>
        <v>-355.66416031419584</v>
      </c>
      <c r="L193" s="39">
        <f t="shared" si="50"/>
        <v>-1148.4395736545382</v>
      </c>
      <c r="M193" s="35">
        <f t="shared" si="51"/>
        <v>-1077.4005511900393</v>
      </c>
      <c r="N193" s="35">
        <f t="shared" si="52"/>
        <v>100405.59944880997</v>
      </c>
      <c r="O193" s="35">
        <f t="shared" si="53"/>
        <v>31094.951826822533</v>
      </c>
      <c r="P193" s="36">
        <f t="shared" si="42"/>
        <v>0.98823048756080734</v>
      </c>
      <c r="Q193" s="195">
        <v>-540.95138590756551</v>
      </c>
      <c r="R193" s="36">
        <f t="shared" si="43"/>
        <v>-1.0434200553209501E-3</v>
      </c>
      <c r="S193" s="36">
        <f t="shared" si="44"/>
        <v>-7.5401955829883802E-3</v>
      </c>
      <c r="T193" s="193">
        <v>3229</v>
      </c>
      <c r="U193" s="208">
        <v>101589</v>
      </c>
      <c r="V193" s="4">
        <v>31667.394014962592</v>
      </c>
      <c r="Y193" s="44"/>
      <c r="Z193" s="44"/>
    </row>
    <row r="194" spans="2:28">
      <c r="B194" s="3">
        <v>3454</v>
      </c>
      <c r="C194" t="s">
        <v>214</v>
      </c>
      <c r="D194" s="199">
        <v>45794</v>
      </c>
      <c r="E194" s="37">
        <f t="shared" si="40"/>
        <v>29020.278833967048</v>
      </c>
      <c r="F194" s="169">
        <f t="shared" si="41"/>
        <v>0.92229518350639594</v>
      </c>
      <c r="G194" s="38">
        <f t="shared" si="45"/>
        <v>1467.0024185620132</v>
      </c>
      <c r="H194" s="38">
        <f t="shared" si="46"/>
        <v>2314.9298164908569</v>
      </c>
      <c r="I194" s="38">
        <f t="shared" si="47"/>
        <v>0</v>
      </c>
      <c r="J194" s="39">
        <f t="shared" si="48"/>
        <v>0</v>
      </c>
      <c r="K194" s="38">
        <f t="shared" si="49"/>
        <v>-355.66416031419584</v>
      </c>
      <c r="L194" s="39">
        <f t="shared" si="50"/>
        <v>-561.23804497580102</v>
      </c>
      <c r="M194" s="35">
        <f t="shared" si="51"/>
        <v>1753.6917715150557</v>
      </c>
      <c r="N194" s="35">
        <f t="shared" si="52"/>
        <v>47547.691771515056</v>
      </c>
      <c r="O194" s="35">
        <f t="shared" si="53"/>
        <v>30131.617092214863</v>
      </c>
      <c r="P194" s="36">
        <f t="shared" si="42"/>
        <v>0.95761468986581288</v>
      </c>
      <c r="Q194" s="195">
        <v>-70.674043655047171</v>
      </c>
      <c r="R194" s="36">
        <f t="shared" si="43"/>
        <v>-8.0423301672724351E-2</v>
      </c>
      <c r="S194" s="36">
        <f t="shared" si="44"/>
        <v>-6.1775358487380354E-2</v>
      </c>
      <c r="T194" s="193">
        <v>1578</v>
      </c>
      <c r="U194" s="208">
        <v>49799</v>
      </c>
      <c r="V194" s="4">
        <v>30931.055900621119</v>
      </c>
      <c r="Y194" s="44"/>
      <c r="Z194" s="44"/>
    </row>
    <row r="195" spans="2:28" ht="32.1" customHeight="1">
      <c r="B195" s="136">
        <v>3801</v>
      </c>
      <c r="C195" s="34" t="s">
        <v>215</v>
      </c>
      <c r="D195" s="199">
        <v>688211</v>
      </c>
      <c r="E195" s="37">
        <f t="shared" si="40"/>
        <v>25162.187854191801</v>
      </c>
      <c r="F195" s="169">
        <f t="shared" si="41"/>
        <v>0.79968096782176445</v>
      </c>
      <c r="G195" s="38">
        <f t="shared" si="45"/>
        <v>3781.8570064271607</v>
      </c>
      <c r="H195" s="38">
        <f t="shared" si="46"/>
        <v>103437.57098278927</v>
      </c>
      <c r="I195" s="38">
        <f t="shared" si="47"/>
        <v>1104.798353477546</v>
      </c>
      <c r="J195" s="39">
        <f t="shared" si="48"/>
        <v>30217.339765964363</v>
      </c>
      <c r="K195" s="38">
        <f t="shared" si="49"/>
        <v>749.13419316335012</v>
      </c>
      <c r="L195" s="39">
        <f t="shared" si="50"/>
        <v>20489.569317210789</v>
      </c>
      <c r="M195" s="35">
        <f t="shared" si="51"/>
        <v>123927.14030000006</v>
      </c>
      <c r="N195" s="35">
        <f t="shared" si="52"/>
        <v>812138.14030000009</v>
      </c>
      <c r="O195" s="35">
        <f t="shared" si="53"/>
        <v>29693.179053782314</v>
      </c>
      <c r="P195" s="36">
        <f t="shared" si="42"/>
        <v>0.94368066485434277</v>
      </c>
      <c r="Q195" s="195">
        <v>3630.7391604852455</v>
      </c>
      <c r="R195" s="190">
        <f t="shared" si="43"/>
        <v>-6.3577711375251613E-3</v>
      </c>
      <c r="S195" s="190">
        <f t="shared" si="44"/>
        <v>-6.5030882709189424E-3</v>
      </c>
      <c r="T195" s="193">
        <v>27351</v>
      </c>
      <c r="U195" s="208">
        <v>692614.48437821167</v>
      </c>
      <c r="V195" s="4">
        <v>25326.890861089396</v>
      </c>
      <c r="W195" s="4"/>
      <c r="X195" s="139"/>
      <c r="Y195" s="45"/>
      <c r="Z195" s="141"/>
      <c r="AB195" s="139"/>
    </row>
    <row r="196" spans="2:28">
      <c r="B196" s="136">
        <v>3802</v>
      </c>
      <c r="C196" s="34" t="s">
        <v>216</v>
      </c>
      <c r="D196" s="199">
        <v>685619</v>
      </c>
      <c r="E196" s="37">
        <f t="shared" si="40"/>
        <v>27758.978096279199</v>
      </c>
      <c r="F196" s="169">
        <f t="shared" si="41"/>
        <v>0.88220971079339838</v>
      </c>
      <c r="G196" s="38">
        <f t="shared" si="45"/>
        <v>2223.7828611747223</v>
      </c>
      <c r="H196" s="38">
        <f t="shared" si="46"/>
        <v>54925.212888154463</v>
      </c>
      <c r="I196" s="38">
        <f t="shared" si="47"/>
        <v>195.92176874695687</v>
      </c>
      <c r="J196" s="39">
        <f t="shared" si="48"/>
        <v>4839.0717662810875</v>
      </c>
      <c r="K196" s="38">
        <f t="shared" si="49"/>
        <v>-159.74239156723897</v>
      </c>
      <c r="L196" s="39">
        <f t="shared" si="50"/>
        <v>-3945.4773293192352</v>
      </c>
      <c r="M196" s="35">
        <f t="shared" si="51"/>
        <v>50979.735558835229</v>
      </c>
      <c r="N196" s="35">
        <f t="shared" si="52"/>
        <v>736598.73555883521</v>
      </c>
      <c r="O196" s="35">
        <f t="shared" si="53"/>
        <v>29823.018565886683</v>
      </c>
      <c r="P196" s="36">
        <f t="shared" si="42"/>
        <v>0.9478071020029244</v>
      </c>
      <c r="Q196" s="195">
        <v>2226.3081834239347</v>
      </c>
      <c r="R196" s="190">
        <f t="shared" si="43"/>
        <v>1.5248805968969135E-2</v>
      </c>
      <c r="S196" s="191">
        <f t="shared" si="44"/>
        <v>2.9173495622040152E-3</v>
      </c>
      <c r="T196" s="193">
        <v>24699</v>
      </c>
      <c r="U196" s="208">
        <v>675321.15868448094</v>
      </c>
      <c r="V196" s="4">
        <v>27678.231021127132</v>
      </c>
      <c r="W196" s="4"/>
      <c r="X196" s="139"/>
      <c r="Y196" s="45"/>
      <c r="Z196" s="45"/>
      <c r="AA196" s="45"/>
    </row>
    <row r="197" spans="2:28">
      <c r="B197" s="136">
        <v>3803</v>
      </c>
      <c r="C197" s="34" t="s">
        <v>217</v>
      </c>
      <c r="D197" s="199">
        <v>1690855</v>
      </c>
      <c r="E197" s="37">
        <f t="shared" si="40"/>
        <v>30036.683068942853</v>
      </c>
      <c r="F197" s="169">
        <f t="shared" si="41"/>
        <v>0.95459758610483247</v>
      </c>
      <c r="G197" s="38">
        <f t="shared" si="45"/>
        <v>857.15987757652977</v>
      </c>
      <c r="H197" s="38">
        <f t="shared" si="46"/>
        <v>48252.100988415594</v>
      </c>
      <c r="I197" s="38">
        <f t="shared" si="47"/>
        <v>0</v>
      </c>
      <c r="J197" s="39">
        <f t="shared" si="48"/>
        <v>0</v>
      </c>
      <c r="K197" s="38">
        <f t="shared" si="49"/>
        <v>-355.66416031419584</v>
      </c>
      <c r="L197" s="39">
        <f t="shared" si="50"/>
        <v>-20021.402576567027</v>
      </c>
      <c r="M197" s="35">
        <f t="shared" si="51"/>
        <v>28230.698411848567</v>
      </c>
      <c r="N197" s="35">
        <f t="shared" si="52"/>
        <v>1719085.6984118486</v>
      </c>
      <c r="O197" s="35">
        <f t="shared" si="53"/>
        <v>30538.178786205186</v>
      </c>
      <c r="P197" s="36">
        <f t="shared" si="42"/>
        <v>0.97053565090518745</v>
      </c>
      <c r="Q197" s="195">
        <v>1074.9001650991995</v>
      </c>
      <c r="R197" s="190">
        <f t="shared" si="43"/>
        <v>5.7421099637219655E-3</v>
      </c>
      <c r="S197" s="190">
        <f t="shared" si="44"/>
        <v>-7.193020294280426E-3</v>
      </c>
      <c r="T197" s="193">
        <v>56293</v>
      </c>
      <c r="U197" s="208">
        <v>1681201.3569373074</v>
      </c>
      <c r="V197" s="4">
        <v>30254.302883573706</v>
      </c>
      <c r="W197" s="4"/>
      <c r="X197" s="139"/>
      <c r="Y197" s="45"/>
      <c r="Z197" s="45"/>
      <c r="AA197" s="45"/>
    </row>
    <row r="198" spans="2:28">
      <c r="B198" s="3">
        <v>3804</v>
      </c>
      <c r="C198" t="s">
        <v>218</v>
      </c>
      <c r="D198" s="199">
        <v>1781351</v>
      </c>
      <c r="E198" s="37">
        <f t="shared" si="40"/>
        <v>27936.625682203125</v>
      </c>
      <c r="F198" s="169">
        <f t="shared" si="41"/>
        <v>0.88785553913972715</v>
      </c>
      <c r="G198" s="38">
        <f t="shared" si="45"/>
        <v>2117.1943096203672</v>
      </c>
      <c r="H198" s="38">
        <f t="shared" si="46"/>
        <v>135000.77795863309</v>
      </c>
      <c r="I198" s="38">
        <f t="shared" si="47"/>
        <v>133.74511367358301</v>
      </c>
      <c r="J198" s="39">
        <f t="shared" si="48"/>
        <v>8528.1234282823461</v>
      </c>
      <c r="K198" s="38">
        <f t="shared" si="49"/>
        <v>-221.91904664061283</v>
      </c>
      <c r="L198" s="39">
        <f t="shared" si="50"/>
        <v>-14150.446089992038</v>
      </c>
      <c r="M198" s="35">
        <f t="shared" si="51"/>
        <v>120850.33186864105</v>
      </c>
      <c r="N198" s="35">
        <f t="shared" si="52"/>
        <v>1902201.3318686411</v>
      </c>
      <c r="O198" s="35">
        <f t="shared" si="53"/>
        <v>29831.900945182879</v>
      </c>
      <c r="P198" s="36">
        <f t="shared" si="42"/>
        <v>0.9480893934202409</v>
      </c>
      <c r="Q198" s="195">
        <v>1937.0095857257111</v>
      </c>
      <c r="R198" s="190">
        <f t="shared" si="43"/>
        <v>1.8537109369507693E-3</v>
      </c>
      <c r="S198" s="190">
        <f t="shared" si="44"/>
        <v>-5.8922566857190287E-3</v>
      </c>
      <c r="T198" s="193">
        <v>63764</v>
      </c>
      <c r="U198" s="208">
        <v>1778055</v>
      </c>
      <c r="V198" s="4">
        <v>28102.211123579524</v>
      </c>
      <c r="Y198" s="44"/>
      <c r="Z198" s="44"/>
      <c r="AA198" s="44"/>
    </row>
    <row r="199" spans="2:28">
      <c r="B199" s="3">
        <v>3805</v>
      </c>
      <c r="C199" t="s">
        <v>219</v>
      </c>
      <c r="D199" s="199">
        <v>1280124</v>
      </c>
      <c r="E199" s="37">
        <f t="shared" si="40"/>
        <v>27118.972968392507</v>
      </c>
      <c r="F199" s="169">
        <f t="shared" si="41"/>
        <v>0.8618696702911548</v>
      </c>
      <c r="G199" s="38">
        <f t="shared" si="45"/>
        <v>2607.7859379067377</v>
      </c>
      <c r="H199" s="38">
        <f t="shared" si="46"/>
        <v>123097.92741294965</v>
      </c>
      <c r="I199" s="38">
        <f t="shared" si="47"/>
        <v>419.92356350729915</v>
      </c>
      <c r="J199" s="39">
        <f t="shared" si="48"/>
        <v>19822.071891798547</v>
      </c>
      <c r="K199" s="38">
        <f t="shared" si="49"/>
        <v>64.25940319310331</v>
      </c>
      <c r="L199" s="39">
        <f t="shared" si="50"/>
        <v>3033.3008683272487</v>
      </c>
      <c r="M199" s="35">
        <f t="shared" si="51"/>
        <v>126131.2282812769</v>
      </c>
      <c r="N199" s="35">
        <f t="shared" si="52"/>
        <v>1406255.228281277</v>
      </c>
      <c r="O199" s="35">
        <f t="shared" si="53"/>
        <v>29791.018309492352</v>
      </c>
      <c r="P199" s="36">
        <f t="shared" si="42"/>
        <v>0.94679009997781238</v>
      </c>
      <c r="Q199" s="195">
        <v>2548.247376021056</v>
      </c>
      <c r="R199" s="190">
        <f t="shared" si="43"/>
        <v>-3.8193601404478642E-3</v>
      </c>
      <c r="S199" s="190">
        <f t="shared" si="44"/>
        <v>-5.866422297603615E-3</v>
      </c>
      <c r="T199" s="193">
        <v>47204</v>
      </c>
      <c r="U199" s="208">
        <v>1285032</v>
      </c>
      <c r="V199" s="4">
        <v>27279.003120555331</v>
      </c>
      <c r="Y199" s="44"/>
      <c r="Z199" s="44"/>
    </row>
    <row r="200" spans="2:28">
      <c r="B200" s="3">
        <v>3806</v>
      </c>
      <c r="C200" t="s">
        <v>220</v>
      </c>
      <c r="D200" s="199">
        <v>997575</v>
      </c>
      <c r="E200" s="37">
        <f t="shared" ref="E200:E263" si="54">D200/T200*1000</f>
        <v>27408.165508146274</v>
      </c>
      <c r="F200" s="169">
        <f t="shared" ref="F200:F263" si="55">E200/E$363</f>
        <v>0.87106051535666451</v>
      </c>
      <c r="G200" s="38">
        <f t="shared" si="45"/>
        <v>2434.2704140544774</v>
      </c>
      <c r="H200" s="38">
        <f t="shared" si="46"/>
        <v>88600.140260340806</v>
      </c>
      <c r="I200" s="38">
        <f t="shared" si="47"/>
        <v>318.70617459348068</v>
      </c>
      <c r="J200" s="39">
        <f t="shared" si="48"/>
        <v>11599.948636678915</v>
      </c>
      <c r="K200" s="38">
        <f t="shared" si="49"/>
        <v>-36.957985720715158</v>
      </c>
      <c r="L200" s="39">
        <f t="shared" si="50"/>
        <v>-1345.1598062768694</v>
      </c>
      <c r="M200" s="35">
        <f t="shared" si="51"/>
        <v>87254.980454063931</v>
      </c>
      <c r="N200" s="35">
        <f t="shared" si="52"/>
        <v>1084829.980454064</v>
      </c>
      <c r="O200" s="35">
        <f t="shared" si="53"/>
        <v>29805.477936480038</v>
      </c>
      <c r="P200" s="36">
        <f t="shared" ref="P200:P263" si="56">O200/O$363</f>
        <v>0.94724964223108776</v>
      </c>
      <c r="Q200" s="195">
        <v>5145.9302685161238</v>
      </c>
      <c r="R200" s="190">
        <f t="shared" ref="R200:R263" si="57">(D200-U200)/U200</f>
        <v>-3.1631008775335867E-2</v>
      </c>
      <c r="S200" s="190">
        <f t="shared" ref="S200:S263" si="58">(E200-V200)/V200</f>
        <v>-3.6233801189047711E-2</v>
      </c>
      <c r="T200" s="193">
        <v>36397</v>
      </c>
      <c r="U200" s="208">
        <v>1030160</v>
      </c>
      <c r="V200" s="4">
        <v>28438.604240282686</v>
      </c>
      <c r="Y200" s="44"/>
      <c r="Z200" s="44"/>
    </row>
    <row r="201" spans="2:28">
      <c r="B201" s="3">
        <v>3807</v>
      </c>
      <c r="C201" t="s">
        <v>221</v>
      </c>
      <c r="D201" s="199">
        <v>1416501</v>
      </c>
      <c r="E201" s="37">
        <f t="shared" si="54"/>
        <v>25781.751665392596</v>
      </c>
      <c r="F201" s="169">
        <f t="shared" si="55"/>
        <v>0.81937136163963964</v>
      </c>
      <c r="G201" s="38">
        <f t="shared" si="45"/>
        <v>3410.1187197066843</v>
      </c>
      <c r="H201" s="38">
        <f t="shared" si="46"/>
        <v>187358.74269812464</v>
      </c>
      <c r="I201" s="38">
        <f t="shared" si="47"/>
        <v>887.95101955726795</v>
      </c>
      <c r="J201" s="39">
        <f t="shared" si="48"/>
        <v>48785.804916515415</v>
      </c>
      <c r="K201" s="38">
        <f t="shared" si="49"/>
        <v>532.28685924307206</v>
      </c>
      <c r="L201" s="39">
        <f t="shared" si="50"/>
        <v>29244.904620532867</v>
      </c>
      <c r="M201" s="35">
        <f t="shared" si="51"/>
        <v>216603.64731865752</v>
      </c>
      <c r="N201" s="35">
        <f t="shared" si="52"/>
        <v>1633104.6473186575</v>
      </c>
      <c r="O201" s="35">
        <f t="shared" si="53"/>
        <v>29724.15724434235</v>
      </c>
      <c r="P201" s="36">
        <f t="shared" si="56"/>
        <v>0.9446651845452364</v>
      </c>
      <c r="Q201" s="195">
        <v>2959.2806718358188</v>
      </c>
      <c r="R201" s="190">
        <f t="shared" si="57"/>
        <v>-1.0366516946719121E-2</v>
      </c>
      <c r="S201" s="190">
        <f t="shared" si="58"/>
        <v>-1.5716179217237627E-2</v>
      </c>
      <c r="T201" s="193">
        <v>54942</v>
      </c>
      <c r="U201" s="208">
        <v>1431339</v>
      </c>
      <c r="V201" s="4">
        <v>26193.412023057921</v>
      </c>
      <c r="Y201" s="44"/>
      <c r="Z201" s="44"/>
    </row>
    <row r="202" spans="2:28">
      <c r="B202" s="136">
        <v>3808</v>
      </c>
      <c r="C202" s="34" t="s">
        <v>222</v>
      </c>
      <c r="D202" s="199">
        <v>340724</v>
      </c>
      <c r="E202" s="37">
        <f t="shared" si="54"/>
        <v>26111.119626024982</v>
      </c>
      <c r="F202" s="169">
        <f t="shared" si="55"/>
        <v>0.82983902411216615</v>
      </c>
      <c r="G202" s="38">
        <f t="shared" si="45"/>
        <v>3212.4979433272529</v>
      </c>
      <c r="H202" s="38">
        <f t="shared" si="46"/>
        <v>41919.885662477325</v>
      </c>
      <c r="I202" s="38">
        <f t="shared" si="47"/>
        <v>772.67223333593302</v>
      </c>
      <c r="J202" s="39">
        <f t="shared" si="48"/>
        <v>10082.59997280059</v>
      </c>
      <c r="K202" s="38">
        <f t="shared" si="49"/>
        <v>417.00807302173718</v>
      </c>
      <c r="L202" s="39">
        <f t="shared" si="50"/>
        <v>5441.538344860649</v>
      </c>
      <c r="M202" s="35">
        <f t="shared" si="51"/>
        <v>47361.424007337977</v>
      </c>
      <c r="N202" s="35">
        <f t="shared" si="52"/>
        <v>388085.42400733801</v>
      </c>
      <c r="O202" s="35">
        <f t="shared" si="53"/>
        <v>29740.625642373972</v>
      </c>
      <c r="P202" s="36">
        <f t="shared" si="56"/>
        <v>0.94518856766886283</v>
      </c>
      <c r="Q202" s="195">
        <v>2278.3565685047288</v>
      </c>
      <c r="R202" s="190">
        <f t="shared" si="57"/>
        <v>-3.0705783005740986E-3</v>
      </c>
      <c r="S202" s="191">
        <f t="shared" si="58"/>
        <v>3.1177336894367982E-3</v>
      </c>
      <c r="T202" s="193">
        <v>13049</v>
      </c>
      <c r="U202" s="208">
        <v>341773.44211507106</v>
      </c>
      <c r="V202" s="4">
        <v>26029.965126814248</v>
      </c>
      <c r="Y202" s="45"/>
      <c r="Z202" s="45"/>
    </row>
    <row r="203" spans="2:28">
      <c r="B203" s="3">
        <v>3811</v>
      </c>
      <c r="C203" t="s">
        <v>223</v>
      </c>
      <c r="D203" s="199">
        <v>859253</v>
      </c>
      <c r="E203" s="37">
        <f t="shared" si="54"/>
        <v>32145.641601197156</v>
      </c>
      <c r="F203" s="169">
        <f t="shared" si="55"/>
        <v>1.0216225208975409</v>
      </c>
      <c r="G203" s="38">
        <f t="shared" si="45"/>
        <v>-408.2152417760517</v>
      </c>
      <c r="H203" s="38">
        <f t="shared" si="46"/>
        <v>-10911.593412673863</v>
      </c>
      <c r="I203" s="38">
        <f t="shared" si="47"/>
        <v>0</v>
      </c>
      <c r="J203" s="39">
        <f t="shared" si="48"/>
        <v>0</v>
      </c>
      <c r="K203" s="38">
        <f t="shared" si="49"/>
        <v>-355.66416031419584</v>
      </c>
      <c r="L203" s="39">
        <f t="shared" si="50"/>
        <v>-9506.9030051984537</v>
      </c>
      <c r="M203" s="35">
        <f t="shared" si="51"/>
        <v>-20418.496417872317</v>
      </c>
      <c r="N203" s="35">
        <f t="shared" si="52"/>
        <v>838834.50358212763</v>
      </c>
      <c r="O203" s="35">
        <f t="shared" si="53"/>
        <v>31381.762199106906</v>
      </c>
      <c r="P203" s="36">
        <f t="shared" si="56"/>
        <v>0.99734562482227085</v>
      </c>
      <c r="Q203" s="195">
        <v>-1250.2352261719352</v>
      </c>
      <c r="R203" s="190">
        <f t="shared" si="57"/>
        <v>-2.9450295953427222E-3</v>
      </c>
      <c r="S203" s="190">
        <f t="shared" si="58"/>
        <v>-4.064058742822744E-3</v>
      </c>
      <c r="T203" s="193">
        <v>26730</v>
      </c>
      <c r="U203" s="208">
        <v>861791</v>
      </c>
      <c r="V203" s="4">
        <v>32276.81647940075</v>
      </c>
      <c r="Y203" s="44"/>
      <c r="Z203" s="44"/>
    </row>
    <row r="204" spans="2:28">
      <c r="B204" s="3">
        <v>3812</v>
      </c>
      <c r="C204" t="s">
        <v>224</v>
      </c>
      <c r="D204" s="199">
        <v>60081</v>
      </c>
      <c r="E204" s="37">
        <f t="shared" si="54"/>
        <v>25675.641025641024</v>
      </c>
      <c r="F204" s="169">
        <f t="shared" si="55"/>
        <v>0.81599905317487365</v>
      </c>
      <c r="G204" s="38">
        <f t="shared" si="45"/>
        <v>3473.7851035576277</v>
      </c>
      <c r="H204" s="38">
        <f t="shared" si="46"/>
        <v>8128.6571423248488</v>
      </c>
      <c r="I204" s="38">
        <f t="shared" si="47"/>
        <v>925.08974347031824</v>
      </c>
      <c r="J204" s="39">
        <f t="shared" si="48"/>
        <v>2164.7099997205446</v>
      </c>
      <c r="K204" s="38">
        <f t="shared" si="49"/>
        <v>569.42558315612246</v>
      </c>
      <c r="L204" s="39">
        <f t="shared" si="50"/>
        <v>1332.4558645853265</v>
      </c>
      <c r="M204" s="35">
        <f t="shared" si="51"/>
        <v>9461.1130069101746</v>
      </c>
      <c r="N204" s="35">
        <f t="shared" si="52"/>
        <v>69542.113006910178</v>
      </c>
      <c r="O204" s="35">
        <f t="shared" si="53"/>
        <v>29718.851712354775</v>
      </c>
      <c r="P204" s="36">
        <f t="shared" si="56"/>
        <v>0.9444965691219982</v>
      </c>
      <c r="Q204" s="195">
        <v>481.99792093655014</v>
      </c>
      <c r="R204" s="190">
        <f t="shared" si="57"/>
        <v>-2.0987795140869167E-2</v>
      </c>
      <c r="S204" s="190">
        <f t="shared" si="58"/>
        <v>-2.5589989266275398E-2</v>
      </c>
      <c r="T204" s="193">
        <v>2340</v>
      </c>
      <c r="U204" s="208">
        <v>61369</v>
      </c>
      <c r="V204" s="4">
        <v>26349.935594675826</v>
      </c>
      <c r="Y204" s="44"/>
      <c r="Z204" s="44"/>
    </row>
    <row r="205" spans="2:28">
      <c r="B205" s="3">
        <v>3813</v>
      </c>
      <c r="C205" t="s">
        <v>225</v>
      </c>
      <c r="D205" s="199">
        <v>392430</v>
      </c>
      <c r="E205" s="37">
        <f t="shared" si="54"/>
        <v>27909.110305099213</v>
      </c>
      <c r="F205" s="169">
        <f t="shared" si="55"/>
        <v>0.88698107132635806</v>
      </c>
      <c r="G205" s="38">
        <f t="shared" si="45"/>
        <v>2133.7035358827138</v>
      </c>
      <c r="H205" s="38">
        <f t="shared" si="46"/>
        <v>30002.00541804684</v>
      </c>
      <c r="I205" s="38">
        <f t="shared" si="47"/>
        <v>143.37549565995195</v>
      </c>
      <c r="J205" s="39">
        <f t="shared" si="48"/>
        <v>2016.0028444745844</v>
      </c>
      <c r="K205" s="38">
        <f t="shared" si="49"/>
        <v>-212.28866465424389</v>
      </c>
      <c r="L205" s="39">
        <f t="shared" si="50"/>
        <v>-2984.9909137033233</v>
      </c>
      <c r="M205" s="35">
        <f t="shared" si="51"/>
        <v>27017.014504343515</v>
      </c>
      <c r="N205" s="35">
        <f t="shared" si="52"/>
        <v>419447.0145043435</v>
      </c>
      <c r="O205" s="35">
        <f t="shared" si="53"/>
        <v>29830.525176327679</v>
      </c>
      <c r="P205" s="36">
        <f t="shared" si="56"/>
        <v>0.9480456700295723</v>
      </c>
      <c r="Q205" s="195">
        <v>1885.6714813199615</v>
      </c>
      <c r="R205" s="190">
        <f t="shared" si="57"/>
        <v>-7.7071290944123313E-3</v>
      </c>
      <c r="S205" s="190">
        <f t="shared" si="58"/>
        <v>-5.7311529628883869E-3</v>
      </c>
      <c r="T205" s="193">
        <v>14061</v>
      </c>
      <c r="U205" s="208">
        <v>395478</v>
      </c>
      <c r="V205" s="4">
        <v>28069.983675207608</v>
      </c>
      <c r="Y205" s="44"/>
      <c r="Z205" s="44"/>
    </row>
    <row r="206" spans="2:28">
      <c r="B206" s="3">
        <v>3814</v>
      </c>
      <c r="C206" t="s">
        <v>226</v>
      </c>
      <c r="D206" s="199">
        <v>269045</v>
      </c>
      <c r="E206" s="37">
        <f t="shared" si="54"/>
        <v>25919.556840077072</v>
      </c>
      <c r="F206" s="169">
        <f t="shared" si="55"/>
        <v>0.82375095597782322</v>
      </c>
      <c r="G206" s="38">
        <f t="shared" si="45"/>
        <v>3327.4356148959987</v>
      </c>
      <c r="H206" s="38">
        <f t="shared" si="46"/>
        <v>34538.781682620465</v>
      </c>
      <c r="I206" s="38">
        <f t="shared" si="47"/>
        <v>839.71920841770145</v>
      </c>
      <c r="J206" s="39">
        <f t="shared" si="48"/>
        <v>8716.2853833757417</v>
      </c>
      <c r="K206" s="38">
        <f t="shared" si="49"/>
        <v>484.05504810350561</v>
      </c>
      <c r="L206" s="39">
        <f t="shared" si="50"/>
        <v>5024.4913993143882</v>
      </c>
      <c r="M206" s="35">
        <f t="shared" si="51"/>
        <v>39563.273081934851</v>
      </c>
      <c r="N206" s="35">
        <f t="shared" si="52"/>
        <v>308608.27308193484</v>
      </c>
      <c r="O206" s="35">
        <f t="shared" si="53"/>
        <v>29731.047503076574</v>
      </c>
      <c r="P206" s="36">
        <f t="shared" si="56"/>
        <v>0.94488416426214561</v>
      </c>
      <c r="Q206" s="195">
        <v>-250.52332507632673</v>
      </c>
      <c r="R206" s="190">
        <f t="shared" si="57"/>
        <v>1.3734014202980542E-3</v>
      </c>
      <c r="S206" s="190">
        <f t="shared" si="58"/>
        <v>3.8816584951465939E-3</v>
      </c>
      <c r="T206" s="193">
        <v>10380</v>
      </c>
      <c r="U206" s="208">
        <v>268676</v>
      </c>
      <c r="V206" s="4">
        <v>25819.334999039016</v>
      </c>
      <c r="Y206" s="44"/>
      <c r="Z206" s="44"/>
    </row>
    <row r="207" spans="2:28">
      <c r="B207" s="3">
        <v>3815</v>
      </c>
      <c r="C207" t="s">
        <v>227</v>
      </c>
      <c r="D207" s="199">
        <v>94071</v>
      </c>
      <c r="E207" s="37">
        <f t="shared" si="54"/>
        <v>23170.197044334978</v>
      </c>
      <c r="F207" s="169">
        <f t="shared" si="55"/>
        <v>0.73637339107410127</v>
      </c>
      <c r="G207" s="38">
        <f t="shared" si="45"/>
        <v>4977.0514923412547</v>
      </c>
      <c r="H207" s="38">
        <f t="shared" si="46"/>
        <v>20206.829058905492</v>
      </c>
      <c r="I207" s="38">
        <f t="shared" si="47"/>
        <v>1801.995136927434</v>
      </c>
      <c r="J207" s="39">
        <f t="shared" si="48"/>
        <v>7316.100255925382</v>
      </c>
      <c r="K207" s="38">
        <f t="shared" si="49"/>
        <v>1446.3309766132381</v>
      </c>
      <c r="L207" s="39">
        <f t="shared" si="50"/>
        <v>5872.1037650497474</v>
      </c>
      <c r="M207" s="35">
        <f t="shared" si="51"/>
        <v>26078.932823955241</v>
      </c>
      <c r="N207" s="35">
        <f t="shared" si="52"/>
        <v>120149.93282395524</v>
      </c>
      <c r="O207" s="35">
        <f t="shared" si="53"/>
        <v>29593.579513289471</v>
      </c>
      <c r="P207" s="36">
        <f t="shared" si="56"/>
        <v>0.94051528601695955</v>
      </c>
      <c r="Q207" s="195">
        <v>517.61476880443661</v>
      </c>
      <c r="R207" s="190">
        <f t="shared" si="57"/>
        <v>2.83793386171085E-2</v>
      </c>
      <c r="S207" s="190">
        <f t="shared" si="58"/>
        <v>3.3445246689114083E-2</v>
      </c>
      <c r="T207" s="193">
        <v>4060</v>
      </c>
      <c r="U207" s="208">
        <v>91475</v>
      </c>
      <c r="V207" s="4">
        <v>22420.343137254902</v>
      </c>
      <c r="Y207" s="44"/>
      <c r="Z207" s="44"/>
    </row>
    <row r="208" spans="2:28">
      <c r="B208" s="3">
        <v>3816</v>
      </c>
      <c r="C208" t="s">
        <v>228</v>
      </c>
      <c r="D208" s="199">
        <v>158065</v>
      </c>
      <c r="E208" s="37">
        <f t="shared" si="54"/>
        <v>24261.703760552569</v>
      </c>
      <c r="F208" s="169">
        <f t="shared" si="55"/>
        <v>0.77106263003324171</v>
      </c>
      <c r="G208" s="38">
        <f t="shared" si="45"/>
        <v>4322.1474626107001</v>
      </c>
      <c r="H208" s="38">
        <f t="shared" si="46"/>
        <v>28158.790718908713</v>
      </c>
      <c r="I208" s="38">
        <f t="shared" si="47"/>
        <v>1419.9677862512772</v>
      </c>
      <c r="J208" s="39">
        <f t="shared" si="48"/>
        <v>9251.0901274270709</v>
      </c>
      <c r="K208" s="38">
        <f t="shared" si="49"/>
        <v>1064.3036259370813</v>
      </c>
      <c r="L208" s="39">
        <f t="shared" si="50"/>
        <v>6933.9381229800847</v>
      </c>
      <c r="M208" s="35">
        <f t="shared" si="51"/>
        <v>35092.728841888798</v>
      </c>
      <c r="N208" s="35">
        <f t="shared" si="52"/>
        <v>193157.72884188881</v>
      </c>
      <c r="O208" s="35">
        <f t="shared" si="53"/>
        <v>29648.154849100356</v>
      </c>
      <c r="P208" s="36">
        <f t="shared" si="56"/>
        <v>0.94224974796491678</v>
      </c>
      <c r="Q208" s="195">
        <v>913.47006619728199</v>
      </c>
      <c r="R208" s="190">
        <f t="shared" si="57"/>
        <v>-2.0037570444583593E-2</v>
      </c>
      <c r="S208" s="190">
        <f t="shared" si="58"/>
        <v>-1.6577994714764108E-2</v>
      </c>
      <c r="T208" s="193">
        <v>6515</v>
      </c>
      <c r="U208" s="208">
        <v>161297</v>
      </c>
      <c r="V208" s="4">
        <v>24670.694401957786</v>
      </c>
      <c r="Y208" s="44"/>
      <c r="Z208" s="44"/>
      <c r="AA208" s="44"/>
    </row>
    <row r="209" spans="2:28">
      <c r="B209" s="136">
        <v>3817</v>
      </c>
      <c r="C209" s="34" t="s">
        <v>229</v>
      </c>
      <c r="D209" s="199">
        <v>250588</v>
      </c>
      <c r="E209" s="37">
        <f t="shared" si="54"/>
        <v>23993.4890846419</v>
      </c>
      <c r="F209" s="169">
        <f t="shared" si="55"/>
        <v>0.76253848368876898</v>
      </c>
      <c r="G209" s="38">
        <f t="shared" si="45"/>
        <v>4483.0762681571014</v>
      </c>
      <c r="H209" s="38">
        <f t="shared" si="46"/>
        <v>46821.24854463277</v>
      </c>
      <c r="I209" s="38">
        <f t="shared" si="47"/>
        <v>1513.8429228200114</v>
      </c>
      <c r="J209" s="39">
        <f t="shared" si="48"/>
        <v>15810.575485932199</v>
      </c>
      <c r="K209" s="38">
        <f t="shared" si="49"/>
        <v>1158.1787625058155</v>
      </c>
      <c r="L209" s="39">
        <f t="shared" si="50"/>
        <v>12096.018995610737</v>
      </c>
      <c r="M209" s="35">
        <f t="shared" si="51"/>
        <v>58917.267540243505</v>
      </c>
      <c r="N209" s="35">
        <f t="shared" si="52"/>
        <v>309505.26754024351</v>
      </c>
      <c r="O209" s="35">
        <f t="shared" si="53"/>
        <v>29634.744115304817</v>
      </c>
      <c r="P209" s="36">
        <f t="shared" si="56"/>
        <v>0.94182354064769291</v>
      </c>
      <c r="Q209" s="195">
        <v>938.33730182106956</v>
      </c>
      <c r="R209" s="190">
        <f t="shared" si="57"/>
        <v>-1.4881884408132621E-2</v>
      </c>
      <c r="S209" s="191">
        <f t="shared" si="58"/>
        <v>-1.1957845574031916E-2</v>
      </c>
      <c r="T209" s="193">
        <v>10444</v>
      </c>
      <c r="U209" s="208">
        <v>254373.55788492894</v>
      </c>
      <c r="V209" s="4">
        <v>24283.871874456225</v>
      </c>
      <c r="Y209" s="45"/>
      <c r="Z209" s="45"/>
      <c r="AA209" s="45"/>
    </row>
    <row r="210" spans="2:28">
      <c r="B210" s="3">
        <v>3818</v>
      </c>
      <c r="C210" t="s">
        <v>230</v>
      </c>
      <c r="D210" s="199">
        <v>204259</v>
      </c>
      <c r="E210" s="37">
        <f t="shared" si="54"/>
        <v>35891.583201546302</v>
      </c>
      <c r="F210" s="169">
        <f t="shared" si="55"/>
        <v>1.1406725105776705</v>
      </c>
      <c r="G210" s="38">
        <f t="shared" si="45"/>
        <v>-2655.7802019855394</v>
      </c>
      <c r="H210" s="38">
        <f t="shared" si="46"/>
        <v>-15114.045129499706</v>
      </c>
      <c r="I210" s="38">
        <f t="shared" si="47"/>
        <v>0</v>
      </c>
      <c r="J210" s="39">
        <f t="shared" si="48"/>
        <v>0</v>
      </c>
      <c r="K210" s="38">
        <f t="shared" si="49"/>
        <v>-355.66416031419584</v>
      </c>
      <c r="L210" s="39">
        <f t="shared" si="50"/>
        <v>-2024.0847363480887</v>
      </c>
      <c r="M210" s="35">
        <f t="shared" si="51"/>
        <v>-17138.129865847794</v>
      </c>
      <c r="N210" s="35">
        <f t="shared" si="52"/>
        <v>187120.87013415221</v>
      </c>
      <c r="O210" s="35">
        <f t="shared" si="53"/>
        <v>32880.138839246567</v>
      </c>
      <c r="P210" s="36">
        <f t="shared" si="56"/>
        <v>1.0449656206943227</v>
      </c>
      <c r="Q210" s="195">
        <v>-38.550305729328102</v>
      </c>
      <c r="R210" s="36">
        <f t="shared" si="57"/>
        <v>-4.1441379949197742E-3</v>
      </c>
      <c r="S210" s="36">
        <f t="shared" si="58"/>
        <v>1.1429780774795922E-2</v>
      </c>
      <c r="T210" s="193">
        <v>5691</v>
      </c>
      <c r="U210" s="208">
        <v>205109</v>
      </c>
      <c r="V210" s="4">
        <v>35485.986159169552</v>
      </c>
      <c r="Y210" s="44"/>
      <c r="Z210" s="44"/>
    </row>
    <row r="211" spans="2:28">
      <c r="B211" s="3">
        <v>3819</v>
      </c>
      <c r="C211" t="s">
        <v>231</v>
      </c>
      <c r="D211" s="199">
        <v>47993</v>
      </c>
      <c r="E211" s="37">
        <f t="shared" si="54"/>
        <v>30510.489510489511</v>
      </c>
      <c r="F211" s="169">
        <f t="shared" si="55"/>
        <v>0.96965565640983964</v>
      </c>
      <c r="G211" s="38">
        <f t="shared" si="45"/>
        <v>572.87601264853504</v>
      </c>
      <c r="H211" s="38">
        <f t="shared" si="46"/>
        <v>901.13396789614569</v>
      </c>
      <c r="I211" s="38">
        <f t="shared" si="47"/>
        <v>0</v>
      </c>
      <c r="J211" s="39">
        <f t="shared" si="48"/>
        <v>0</v>
      </c>
      <c r="K211" s="38">
        <f t="shared" si="49"/>
        <v>-355.66416031419584</v>
      </c>
      <c r="L211" s="39">
        <f t="shared" si="50"/>
        <v>-559.45972417423002</v>
      </c>
      <c r="M211" s="35">
        <f t="shared" si="51"/>
        <v>341.67424372191567</v>
      </c>
      <c r="N211" s="35">
        <f t="shared" si="52"/>
        <v>48334.674243721915</v>
      </c>
      <c r="O211" s="35">
        <f t="shared" si="53"/>
        <v>30727.701362823849</v>
      </c>
      <c r="P211" s="36">
        <f t="shared" si="56"/>
        <v>0.9765588790271903</v>
      </c>
      <c r="Q211" s="195">
        <v>16.704264468066185</v>
      </c>
      <c r="R211" s="36">
        <f t="shared" si="57"/>
        <v>-1.1031095200432918E-3</v>
      </c>
      <c r="S211" s="36">
        <f t="shared" si="58"/>
        <v>-1.7381361509905264E-3</v>
      </c>
      <c r="T211" s="193">
        <v>1573</v>
      </c>
      <c r="U211" s="208">
        <v>48046</v>
      </c>
      <c r="V211" s="4">
        <v>30563.613231552165</v>
      </c>
      <c r="Y211" s="44"/>
      <c r="Z211" s="44"/>
    </row>
    <row r="212" spans="2:28">
      <c r="B212" s="3">
        <v>3820</v>
      </c>
      <c r="C212" t="s">
        <v>232</v>
      </c>
      <c r="D212" s="199">
        <v>81485</v>
      </c>
      <c r="E212" s="37">
        <f t="shared" si="54"/>
        <v>28215.027700831026</v>
      </c>
      <c r="F212" s="169">
        <f t="shared" si="55"/>
        <v>0.89670345002052931</v>
      </c>
      <c r="G212" s="38">
        <f t="shared" si="45"/>
        <v>1950.1530984436263</v>
      </c>
      <c r="H212" s="38">
        <f t="shared" si="46"/>
        <v>5632.0421483051923</v>
      </c>
      <c r="I212" s="38">
        <f t="shared" si="47"/>
        <v>36.30440715381755</v>
      </c>
      <c r="J212" s="39">
        <f t="shared" si="48"/>
        <v>104.84712786022509</v>
      </c>
      <c r="K212" s="38">
        <f t="shared" si="49"/>
        <v>-319.35975316037832</v>
      </c>
      <c r="L212" s="39">
        <f t="shared" si="50"/>
        <v>-922.3109671271726</v>
      </c>
      <c r="M212" s="35">
        <f t="shared" si="51"/>
        <v>4709.7311811780201</v>
      </c>
      <c r="N212" s="35">
        <f t="shared" si="52"/>
        <v>86194.731181178024</v>
      </c>
      <c r="O212" s="35">
        <f t="shared" si="53"/>
        <v>29845.821046114273</v>
      </c>
      <c r="P212" s="36">
        <f t="shared" si="56"/>
        <v>0.94853178896428092</v>
      </c>
      <c r="Q212" s="195">
        <v>349.65635594908508</v>
      </c>
      <c r="R212" s="36">
        <f t="shared" si="57"/>
        <v>1.9850060701635815E-2</v>
      </c>
      <c r="S212" s="36">
        <f t="shared" si="58"/>
        <v>3.6094209867936086E-2</v>
      </c>
      <c r="T212" s="193">
        <v>2888</v>
      </c>
      <c r="U212" s="208">
        <v>79899</v>
      </c>
      <c r="V212" s="4">
        <v>27232.106339468304</v>
      </c>
      <c r="Y212" s="44"/>
      <c r="Z212" s="44"/>
    </row>
    <row r="213" spans="2:28">
      <c r="B213" s="3">
        <v>3821</v>
      </c>
      <c r="C213" t="s">
        <v>233</v>
      </c>
      <c r="D213" s="199">
        <v>67377</v>
      </c>
      <c r="E213" s="37">
        <f t="shared" si="54"/>
        <v>28038.701622971286</v>
      </c>
      <c r="F213" s="169">
        <f t="shared" si="55"/>
        <v>0.89109962059948788</v>
      </c>
      <c r="G213" s="38">
        <f t="shared" si="45"/>
        <v>2055.94874515947</v>
      </c>
      <c r="H213" s="38">
        <f t="shared" si="46"/>
        <v>4940.4448346182062</v>
      </c>
      <c r="I213" s="38">
        <f t="shared" si="47"/>
        <v>98.01853440472641</v>
      </c>
      <c r="J213" s="39">
        <f t="shared" si="48"/>
        <v>235.53853817455754</v>
      </c>
      <c r="K213" s="38">
        <f t="shared" si="49"/>
        <v>-257.64562590946946</v>
      </c>
      <c r="L213" s="39">
        <f t="shared" si="50"/>
        <v>-619.12243906045512</v>
      </c>
      <c r="M213" s="35">
        <f t="shared" si="51"/>
        <v>4321.3223955577514</v>
      </c>
      <c r="N213" s="35">
        <f t="shared" si="52"/>
        <v>71698.322395557756</v>
      </c>
      <c r="O213" s="35">
        <f t="shared" si="53"/>
        <v>29837.004742221288</v>
      </c>
      <c r="P213" s="36">
        <f t="shared" si="56"/>
        <v>0.94825159749322896</v>
      </c>
      <c r="Q213" s="195">
        <v>130.64978803867962</v>
      </c>
      <c r="R213" s="36">
        <f t="shared" si="57"/>
        <v>3.164905833716123E-2</v>
      </c>
      <c r="S213" s="36">
        <f t="shared" si="58"/>
        <v>3.1649058337161209E-2</v>
      </c>
      <c r="T213" s="193">
        <v>2403</v>
      </c>
      <c r="U213" s="208">
        <v>65310</v>
      </c>
      <c r="V213" s="4">
        <v>27178.526841448191</v>
      </c>
      <c r="Y213" s="44"/>
      <c r="Z213" s="44"/>
    </row>
    <row r="214" spans="2:28">
      <c r="B214" s="3">
        <v>3822</v>
      </c>
      <c r="C214" t="s">
        <v>234</v>
      </c>
      <c r="D214" s="199">
        <v>42926</v>
      </c>
      <c r="E214" s="37">
        <f t="shared" si="54"/>
        <v>29645.027624309394</v>
      </c>
      <c r="F214" s="169">
        <f t="shared" si="55"/>
        <v>0.94215036145044007</v>
      </c>
      <c r="G214" s="38">
        <f t="shared" si="45"/>
        <v>1092.1531443566055</v>
      </c>
      <c r="H214" s="38">
        <f t="shared" si="46"/>
        <v>1581.4377530283648</v>
      </c>
      <c r="I214" s="38">
        <f t="shared" si="47"/>
        <v>0</v>
      </c>
      <c r="J214" s="39">
        <f t="shared" si="48"/>
        <v>0</v>
      </c>
      <c r="K214" s="38">
        <f t="shared" si="49"/>
        <v>-355.66416031419584</v>
      </c>
      <c r="L214" s="39">
        <f t="shared" si="50"/>
        <v>-515.00170413495562</v>
      </c>
      <c r="M214" s="35">
        <f t="shared" si="51"/>
        <v>1066.4360488934092</v>
      </c>
      <c r="N214" s="35">
        <f t="shared" si="52"/>
        <v>43992.436048893411</v>
      </c>
      <c r="O214" s="35">
        <f t="shared" si="53"/>
        <v>30381.516608351802</v>
      </c>
      <c r="P214" s="36">
        <f t="shared" si="56"/>
        <v>0.96555676104343047</v>
      </c>
      <c r="Q214" s="195">
        <v>-138.2380324540602</v>
      </c>
      <c r="R214" s="36">
        <f t="shared" si="57"/>
        <v>-2.0379287523676945E-2</v>
      </c>
      <c r="S214" s="36">
        <f t="shared" si="58"/>
        <v>-1.4363455697148674E-3</v>
      </c>
      <c r="T214" s="193">
        <v>1448</v>
      </c>
      <c r="U214" s="208">
        <v>43819</v>
      </c>
      <c r="V214" s="4">
        <v>29687.669376693768</v>
      </c>
      <c r="Y214" s="44"/>
      <c r="Z214" s="44"/>
    </row>
    <row r="215" spans="2:28">
      <c r="B215" s="3">
        <v>3823</v>
      </c>
      <c r="C215" t="s">
        <v>235</v>
      </c>
      <c r="D215" s="199">
        <v>35369</v>
      </c>
      <c r="E215" s="37">
        <f t="shared" si="54"/>
        <v>27481.740481740482</v>
      </c>
      <c r="F215" s="169">
        <f t="shared" si="55"/>
        <v>0.87339880590724062</v>
      </c>
      <c r="G215" s="38">
        <f t="shared" si="45"/>
        <v>2390.1254298979525</v>
      </c>
      <c r="H215" s="38">
        <f t="shared" si="46"/>
        <v>3076.0914282786653</v>
      </c>
      <c r="I215" s="38">
        <f t="shared" si="47"/>
        <v>292.9549338355078</v>
      </c>
      <c r="J215" s="39">
        <f t="shared" si="48"/>
        <v>377.03299984629854</v>
      </c>
      <c r="K215" s="38">
        <f t="shared" si="49"/>
        <v>-62.709226478688038</v>
      </c>
      <c r="L215" s="39">
        <f t="shared" si="50"/>
        <v>-80.706774478071495</v>
      </c>
      <c r="M215" s="35">
        <f t="shared" si="51"/>
        <v>2995.3846538005937</v>
      </c>
      <c r="N215" s="35">
        <f t="shared" si="52"/>
        <v>38364.384653800596</v>
      </c>
      <c r="O215" s="35">
        <f t="shared" si="53"/>
        <v>29809.156685159749</v>
      </c>
      <c r="P215" s="36">
        <f t="shared" si="56"/>
        <v>0.94736655675861658</v>
      </c>
      <c r="Q215" s="195">
        <v>184.82385651509821</v>
      </c>
      <c r="R215" s="36">
        <f t="shared" si="57"/>
        <v>-3.0161235765024243E-3</v>
      </c>
      <c r="S215" s="36">
        <f t="shared" si="58"/>
        <v>-3.7907808231406608E-3</v>
      </c>
      <c r="T215" s="193">
        <v>1287</v>
      </c>
      <c r="U215" s="208">
        <v>35476</v>
      </c>
      <c r="V215" s="4">
        <v>27586.314152410574</v>
      </c>
      <c r="Y215" s="44"/>
      <c r="Z215" s="44"/>
    </row>
    <row r="216" spans="2:28">
      <c r="B216" s="3">
        <v>3824</v>
      </c>
      <c r="C216" t="s">
        <v>236</v>
      </c>
      <c r="D216" s="199">
        <v>84882</v>
      </c>
      <c r="E216" s="37">
        <f t="shared" si="54"/>
        <v>38565.19763743753</v>
      </c>
      <c r="F216" s="169">
        <f t="shared" si="55"/>
        <v>1.225642807757912</v>
      </c>
      <c r="G216" s="38">
        <f t="shared" si="45"/>
        <v>-4259.9488635202761</v>
      </c>
      <c r="H216" s="38">
        <f t="shared" si="46"/>
        <v>-9376.1474486081279</v>
      </c>
      <c r="I216" s="38">
        <f t="shared" si="47"/>
        <v>0</v>
      </c>
      <c r="J216" s="39">
        <f t="shared" si="48"/>
        <v>0</v>
      </c>
      <c r="K216" s="38">
        <f t="shared" si="49"/>
        <v>-355.66416031419584</v>
      </c>
      <c r="L216" s="39">
        <f t="shared" si="50"/>
        <v>-782.81681685154501</v>
      </c>
      <c r="M216" s="35">
        <f t="shared" si="51"/>
        <v>-10158.964265459674</v>
      </c>
      <c r="N216" s="35">
        <f t="shared" si="52"/>
        <v>74723.035734540332</v>
      </c>
      <c r="O216" s="35">
        <f t="shared" si="53"/>
        <v>33949.58461360306</v>
      </c>
      <c r="P216" s="36">
        <f t="shared" si="56"/>
        <v>1.0789537395664193</v>
      </c>
      <c r="Q216" s="195">
        <v>43.108764204844192</v>
      </c>
      <c r="R216" s="36">
        <f t="shared" si="57"/>
        <v>2.2095921586571459E-2</v>
      </c>
      <c r="S216" s="36">
        <f t="shared" si="58"/>
        <v>3.4634126894539381E-2</v>
      </c>
      <c r="T216" s="193">
        <v>2201</v>
      </c>
      <c r="U216" s="208">
        <v>83047</v>
      </c>
      <c r="V216" s="4">
        <v>37274.236983842013</v>
      </c>
      <c r="Y216" s="44"/>
      <c r="Z216" s="44"/>
    </row>
    <row r="217" spans="2:28">
      <c r="B217" s="3">
        <v>3825</v>
      </c>
      <c r="C217" t="s">
        <v>237</v>
      </c>
      <c r="D217" s="199">
        <v>150015</v>
      </c>
      <c r="E217" s="37">
        <f t="shared" si="54"/>
        <v>40809.303590859628</v>
      </c>
      <c r="F217" s="169">
        <f t="shared" si="55"/>
        <v>1.2969628706684273</v>
      </c>
      <c r="G217" s="38">
        <f t="shared" si="45"/>
        <v>-5606.4124355735348</v>
      </c>
      <c r="H217" s="38">
        <f t="shared" si="46"/>
        <v>-20609.172113168315</v>
      </c>
      <c r="I217" s="38">
        <f t="shared" si="47"/>
        <v>0</v>
      </c>
      <c r="J217" s="39">
        <f t="shared" si="48"/>
        <v>0</v>
      </c>
      <c r="K217" s="38">
        <f t="shared" si="49"/>
        <v>-355.66416031419584</v>
      </c>
      <c r="L217" s="39">
        <f t="shared" si="50"/>
        <v>-1307.4214533149841</v>
      </c>
      <c r="M217" s="35">
        <f t="shared" si="51"/>
        <v>-21916.593566483298</v>
      </c>
      <c r="N217" s="35">
        <f t="shared" si="52"/>
        <v>128098.40643351671</v>
      </c>
      <c r="O217" s="35">
        <f t="shared" si="53"/>
        <v>34847.226994971898</v>
      </c>
      <c r="P217" s="36">
        <f t="shared" si="56"/>
        <v>1.1074817647306254</v>
      </c>
      <c r="Q217" s="195">
        <v>-92.492132114042761</v>
      </c>
      <c r="R217" s="36">
        <f t="shared" si="57"/>
        <v>-3.0027350493666713E-2</v>
      </c>
      <c r="S217" s="36">
        <f t="shared" si="58"/>
        <v>-1.7625632722502997E-2</v>
      </c>
      <c r="T217" s="193">
        <v>3676</v>
      </c>
      <c r="U217" s="208">
        <v>154659</v>
      </c>
      <c r="V217" s="4">
        <v>41541.498791297337</v>
      </c>
      <c r="Y217" s="44"/>
      <c r="Z217" s="44"/>
    </row>
    <row r="218" spans="2:28" ht="28.5" customHeight="1">
      <c r="B218" s="3">
        <v>4201</v>
      </c>
      <c r="C218" t="s">
        <v>238</v>
      </c>
      <c r="D218" s="199">
        <v>180186</v>
      </c>
      <c r="E218" s="37">
        <f t="shared" si="54"/>
        <v>26462.916727860185</v>
      </c>
      <c r="F218" s="169">
        <f t="shared" si="55"/>
        <v>0.84101950843660866</v>
      </c>
      <c r="G218" s="38">
        <f t="shared" si="45"/>
        <v>3001.4196822261306</v>
      </c>
      <c r="H218" s="38">
        <f t="shared" si="46"/>
        <v>20436.666616277726</v>
      </c>
      <c r="I218" s="38">
        <f t="shared" si="47"/>
        <v>649.54324769361165</v>
      </c>
      <c r="J218" s="39">
        <f t="shared" si="48"/>
        <v>4422.7399735458021</v>
      </c>
      <c r="K218" s="38">
        <f t="shared" si="49"/>
        <v>293.87908737941581</v>
      </c>
      <c r="L218" s="39">
        <f t="shared" si="50"/>
        <v>2001.0227059664421</v>
      </c>
      <c r="M218" s="35">
        <f t="shared" si="51"/>
        <v>22437.689322244169</v>
      </c>
      <c r="N218" s="35">
        <f t="shared" si="52"/>
        <v>202623.68932224417</v>
      </c>
      <c r="O218" s="35">
        <f t="shared" si="53"/>
        <v>29758.215497465731</v>
      </c>
      <c r="P218" s="36">
        <f t="shared" si="56"/>
        <v>0.94574759188508495</v>
      </c>
      <c r="Q218" s="195">
        <v>513.5954460072353</v>
      </c>
      <c r="R218" s="36">
        <f t="shared" si="57"/>
        <v>1.5023743937268687E-2</v>
      </c>
      <c r="S218" s="36">
        <f t="shared" si="58"/>
        <v>2.0837508956148658E-2</v>
      </c>
      <c r="T218" s="193">
        <v>6809</v>
      </c>
      <c r="U218" s="208">
        <v>177519</v>
      </c>
      <c r="V218" s="4">
        <v>25922.751168224298</v>
      </c>
      <c r="Y218" s="44"/>
      <c r="Z218" s="44"/>
    </row>
    <row r="219" spans="2:28">
      <c r="B219" s="3">
        <v>4202</v>
      </c>
      <c r="C219" t="s">
        <v>239</v>
      </c>
      <c r="D219" s="199">
        <v>635058</v>
      </c>
      <c r="E219" s="37">
        <f t="shared" si="54"/>
        <v>26973.241590214067</v>
      </c>
      <c r="F219" s="169">
        <f t="shared" si="55"/>
        <v>0.85723817281490022</v>
      </c>
      <c r="G219" s="38">
        <f t="shared" si="45"/>
        <v>2695.2247648138014</v>
      </c>
      <c r="H219" s="38">
        <f t="shared" si="46"/>
        <v>63456.371862776141</v>
      </c>
      <c r="I219" s="38">
        <f t="shared" si="47"/>
        <v>470.92954586975299</v>
      </c>
      <c r="J219" s="39">
        <f t="shared" si="48"/>
        <v>11087.565227957464</v>
      </c>
      <c r="K219" s="38">
        <f t="shared" si="49"/>
        <v>115.26538555555715</v>
      </c>
      <c r="L219" s="39">
        <f t="shared" si="50"/>
        <v>2713.8082375200374</v>
      </c>
      <c r="M219" s="35">
        <f t="shared" si="51"/>
        <v>66170.180100296173</v>
      </c>
      <c r="N219" s="35">
        <f t="shared" si="52"/>
        <v>701228.18010029616</v>
      </c>
      <c r="O219" s="35">
        <f t="shared" si="53"/>
        <v>29783.731740583422</v>
      </c>
      <c r="P219" s="36">
        <f t="shared" si="56"/>
        <v>0.9465585251039994</v>
      </c>
      <c r="Q219" s="195">
        <v>-1321.5593801153736</v>
      </c>
      <c r="R219" s="36">
        <f t="shared" si="57"/>
        <v>0.15159812714658233</v>
      </c>
      <c r="S219" s="36">
        <f t="shared" si="58"/>
        <v>0.13702217395724831</v>
      </c>
      <c r="T219" s="193">
        <v>23544</v>
      </c>
      <c r="U219" s="208">
        <v>551458</v>
      </c>
      <c r="V219" s="4">
        <v>23722.704981502193</v>
      </c>
      <c r="Y219" s="44"/>
      <c r="Z219" s="44"/>
    </row>
    <row r="220" spans="2:28">
      <c r="B220" s="3">
        <v>4203</v>
      </c>
      <c r="C220" t="s">
        <v>240</v>
      </c>
      <c r="D220" s="199">
        <v>1167063</v>
      </c>
      <c r="E220" s="37">
        <f t="shared" si="54"/>
        <v>25935.309673548301</v>
      </c>
      <c r="F220" s="169">
        <f t="shared" si="55"/>
        <v>0.8242515977021917</v>
      </c>
      <c r="G220" s="38">
        <f t="shared" si="45"/>
        <v>3317.983914813261</v>
      </c>
      <c r="H220" s="38">
        <f t="shared" si="46"/>
        <v>149305.9581826819</v>
      </c>
      <c r="I220" s="38">
        <f t="shared" si="47"/>
        <v>834.20571670277104</v>
      </c>
      <c r="J220" s="39">
        <f t="shared" si="48"/>
        <v>37538.423045907999</v>
      </c>
      <c r="K220" s="38">
        <f t="shared" si="49"/>
        <v>478.5415563885752</v>
      </c>
      <c r="L220" s="39">
        <f t="shared" si="50"/>
        <v>21533.891495929496</v>
      </c>
      <c r="M220" s="35">
        <f t="shared" si="51"/>
        <v>170839.84967861141</v>
      </c>
      <c r="N220" s="35">
        <f t="shared" si="52"/>
        <v>1337902.8496786114</v>
      </c>
      <c r="O220" s="35">
        <f t="shared" si="53"/>
        <v>29731.835144750137</v>
      </c>
      <c r="P220" s="36">
        <f t="shared" si="56"/>
        <v>0.94490919634836412</v>
      </c>
      <c r="Q220" s="195">
        <v>3779.832027446042</v>
      </c>
      <c r="R220" s="36">
        <f t="shared" si="57"/>
        <v>-1.492722503013299E-2</v>
      </c>
      <c r="S220" s="36">
        <f t="shared" si="58"/>
        <v>-1.961189744159883E-2</v>
      </c>
      <c r="T220" s="193">
        <v>44999</v>
      </c>
      <c r="U220" s="208">
        <v>1184748</v>
      </c>
      <c r="V220" s="4">
        <v>26454.125265155744</v>
      </c>
      <c r="Y220" s="44"/>
      <c r="Z220" s="44"/>
      <c r="AA220" s="44"/>
      <c r="AB220" s="44"/>
    </row>
    <row r="221" spans="2:28">
      <c r="B221" s="3">
        <v>4204</v>
      </c>
      <c r="C221" t="s">
        <v>241</v>
      </c>
      <c r="D221" s="199">
        <v>3039670</v>
      </c>
      <c r="E221" s="37">
        <f t="shared" si="54"/>
        <v>27229.134754060178</v>
      </c>
      <c r="F221" s="169">
        <f t="shared" si="55"/>
        <v>0.86537072846185847</v>
      </c>
      <c r="G221" s="38">
        <f t="shared" si="45"/>
        <v>2541.6888665061347</v>
      </c>
      <c r="H221" s="38">
        <f t="shared" si="46"/>
        <v>283736.35323467932</v>
      </c>
      <c r="I221" s="38">
        <f t="shared" si="47"/>
        <v>381.36693852361418</v>
      </c>
      <c r="J221" s="39">
        <f t="shared" si="48"/>
        <v>42573.135448206616</v>
      </c>
      <c r="K221" s="38">
        <f t="shared" si="49"/>
        <v>25.702778209418341</v>
      </c>
      <c r="L221" s="39">
        <f t="shared" si="50"/>
        <v>2869.2782398519976</v>
      </c>
      <c r="M221" s="35">
        <f t="shared" si="51"/>
        <v>286605.63147453131</v>
      </c>
      <c r="N221" s="35">
        <f t="shared" si="52"/>
        <v>3326275.6314745313</v>
      </c>
      <c r="O221" s="35">
        <f t="shared" si="53"/>
        <v>29796.526398775732</v>
      </c>
      <c r="P221" s="36">
        <f t="shared" si="56"/>
        <v>0.94696515288634742</v>
      </c>
      <c r="Q221" s="195">
        <v>11582.832225602469</v>
      </c>
      <c r="R221" s="36">
        <f t="shared" si="57"/>
        <v>-3.9704605858796828E-3</v>
      </c>
      <c r="S221" s="36">
        <f t="shared" si="58"/>
        <v>-1.505202865224309E-2</v>
      </c>
      <c r="T221" s="193">
        <v>111633</v>
      </c>
      <c r="U221" s="208">
        <v>3051787</v>
      </c>
      <c r="V221" s="4">
        <v>27645.251877417544</v>
      </c>
      <c r="Y221" s="44"/>
      <c r="Z221" s="45"/>
      <c r="AA221" s="45"/>
      <c r="AB221" s="44"/>
    </row>
    <row r="222" spans="2:28">
      <c r="B222" s="3">
        <v>4205</v>
      </c>
      <c r="C222" t="s">
        <v>242</v>
      </c>
      <c r="D222" s="199">
        <v>591163</v>
      </c>
      <c r="E222" s="37">
        <f t="shared" si="54"/>
        <v>25651.436257918944</v>
      </c>
      <c r="F222" s="169">
        <f t="shared" si="55"/>
        <v>0.81522980003241807</v>
      </c>
      <c r="G222" s="38">
        <f t="shared" si="45"/>
        <v>3488.3079641908757</v>
      </c>
      <c r="H222" s="38">
        <f t="shared" si="46"/>
        <v>80391.545342742917</v>
      </c>
      <c r="I222" s="38">
        <f t="shared" si="47"/>
        <v>933.56141217304628</v>
      </c>
      <c r="J222" s="39">
        <f t="shared" si="48"/>
        <v>21514.856304940025</v>
      </c>
      <c r="K222" s="38">
        <f t="shared" si="49"/>
        <v>577.8972518588505</v>
      </c>
      <c r="L222" s="39">
        <f t="shared" si="50"/>
        <v>13318.220066339069</v>
      </c>
      <c r="M222" s="35">
        <f t="shared" si="51"/>
        <v>93709.765409081985</v>
      </c>
      <c r="N222" s="35">
        <f t="shared" si="52"/>
        <v>684872.76540908194</v>
      </c>
      <c r="O222" s="35">
        <f t="shared" si="53"/>
        <v>29717.64147396867</v>
      </c>
      <c r="P222" s="36">
        <f t="shared" si="56"/>
        <v>0.94445810646487538</v>
      </c>
      <c r="Q222" s="195">
        <v>1645.6282418391638</v>
      </c>
      <c r="R222" s="36">
        <f t="shared" si="57"/>
        <v>-7.4446311851805837E-3</v>
      </c>
      <c r="S222" s="36">
        <f t="shared" si="58"/>
        <v>-1.3345008063061008E-2</v>
      </c>
      <c r="T222" s="193">
        <v>23046</v>
      </c>
      <c r="U222" s="208">
        <v>595597</v>
      </c>
      <c r="V222" s="4">
        <v>25998.384914225851</v>
      </c>
      <c r="Y222" s="44"/>
      <c r="Z222" s="45"/>
      <c r="AA222" s="45"/>
      <c r="AB222" s="44"/>
    </row>
    <row r="223" spans="2:28">
      <c r="B223" s="3">
        <v>4206</v>
      </c>
      <c r="C223" t="s">
        <v>243</v>
      </c>
      <c r="D223" s="199">
        <v>247224</v>
      </c>
      <c r="E223" s="37">
        <f t="shared" si="54"/>
        <v>25510.680012382621</v>
      </c>
      <c r="F223" s="169">
        <f t="shared" si="55"/>
        <v>0.81075641753842753</v>
      </c>
      <c r="G223" s="38">
        <f t="shared" ref="G223:G286" si="59">($E$363-E223)*0.6</f>
        <v>3572.7617115126691</v>
      </c>
      <c r="H223" s="38">
        <f t="shared" ref="H223:H286" si="60">G223*T223/1000</f>
        <v>34623.633746269275</v>
      </c>
      <c r="I223" s="38">
        <f t="shared" ref="I223:I286" si="61">IF(E223&lt;E$363*0.9,(E$363*0.9-E223)*0.35,0)</f>
        <v>982.82609811075906</v>
      </c>
      <c r="J223" s="39">
        <f t="shared" ref="J223:J286" si="62">I223*T223/1000</f>
        <v>9524.5677167913655</v>
      </c>
      <c r="K223" s="38">
        <f t="shared" ref="K223:K286" si="63">I223+J$365</f>
        <v>627.16193779656328</v>
      </c>
      <c r="L223" s="39">
        <f t="shared" ref="L223:L286" si="64">K223*T223/1000</f>
        <v>6077.8263391864948</v>
      </c>
      <c r="M223" s="35">
        <f t="shared" ref="M223:M286" si="65">H223+L223</f>
        <v>40701.460085455772</v>
      </c>
      <c r="N223" s="35">
        <f t="shared" ref="N223:N286" si="66">D223+M223</f>
        <v>287925.46008545579</v>
      </c>
      <c r="O223" s="35">
        <f t="shared" ref="O223:O286" si="67">N223/T223*1000</f>
        <v>29710.603661691861</v>
      </c>
      <c r="P223" s="36">
        <f t="shared" si="56"/>
        <v>0.94423443734017609</v>
      </c>
      <c r="Q223" s="195">
        <v>1222.2911759812778</v>
      </c>
      <c r="R223" s="36">
        <f t="shared" si="57"/>
        <v>-3.3903868698710433E-2</v>
      </c>
      <c r="S223" s="36">
        <f t="shared" si="58"/>
        <v>-3.3505108557836935E-2</v>
      </c>
      <c r="T223" s="193">
        <v>9691</v>
      </c>
      <c r="U223" s="208">
        <v>255900</v>
      </c>
      <c r="V223" s="4">
        <v>26395.048994326971</v>
      </c>
      <c r="Y223" s="44"/>
      <c r="Z223" s="44"/>
      <c r="AA223" s="44"/>
      <c r="AB223" s="44"/>
    </row>
    <row r="224" spans="2:28">
      <c r="B224" s="3">
        <v>4207</v>
      </c>
      <c r="C224" t="s">
        <v>244</v>
      </c>
      <c r="D224" s="199">
        <v>244980</v>
      </c>
      <c r="E224" s="37">
        <f t="shared" si="54"/>
        <v>27135.578201151973</v>
      </c>
      <c r="F224" s="169">
        <f t="shared" si="55"/>
        <v>0.86239740216729144</v>
      </c>
      <c r="G224" s="38">
        <f t="shared" si="59"/>
        <v>2597.822798251058</v>
      </c>
      <c r="H224" s="38">
        <f t="shared" si="60"/>
        <v>23453.14422261055</v>
      </c>
      <c r="I224" s="38">
        <f t="shared" si="61"/>
        <v>414.11173204148599</v>
      </c>
      <c r="J224" s="39">
        <f t="shared" si="62"/>
        <v>3738.6007168705355</v>
      </c>
      <c r="K224" s="38">
        <f t="shared" si="63"/>
        <v>58.447571727290153</v>
      </c>
      <c r="L224" s="39">
        <f t="shared" si="64"/>
        <v>527.66467755397548</v>
      </c>
      <c r="M224" s="35">
        <f t="shared" si="65"/>
        <v>23980.808900164524</v>
      </c>
      <c r="N224" s="35">
        <f t="shared" si="66"/>
        <v>268960.8089001645</v>
      </c>
      <c r="O224" s="35">
        <f t="shared" si="67"/>
        <v>29791.848571130315</v>
      </c>
      <c r="P224" s="36">
        <f t="shared" si="56"/>
        <v>0.94681648657161888</v>
      </c>
      <c r="Q224" s="195">
        <v>1249.283431715874</v>
      </c>
      <c r="R224" s="36">
        <f t="shared" si="57"/>
        <v>-1.3259650705677644E-2</v>
      </c>
      <c r="S224" s="36">
        <f t="shared" si="58"/>
        <v>-9.1063351016474354E-3</v>
      </c>
      <c r="T224" s="193">
        <v>9028</v>
      </c>
      <c r="U224" s="208">
        <v>248272</v>
      </c>
      <c r="V224" s="4">
        <v>27384.954776086477</v>
      </c>
      <c r="Y224" s="44"/>
      <c r="Z224" s="44"/>
      <c r="AA224" s="44"/>
      <c r="AB224" s="44"/>
    </row>
    <row r="225" spans="2:28">
      <c r="B225" s="3">
        <v>4211</v>
      </c>
      <c r="C225" t="s">
        <v>245</v>
      </c>
      <c r="D225" s="199">
        <v>52631</v>
      </c>
      <c r="E225" s="37">
        <f t="shared" si="54"/>
        <v>21676.68863261944</v>
      </c>
      <c r="F225" s="169">
        <f t="shared" si="55"/>
        <v>0.688908112655092</v>
      </c>
      <c r="G225" s="38">
        <f t="shared" si="59"/>
        <v>5873.1565393705778</v>
      </c>
      <c r="H225" s="38">
        <f t="shared" si="60"/>
        <v>14260.024077591763</v>
      </c>
      <c r="I225" s="38">
        <f t="shared" si="61"/>
        <v>2324.7230810278725</v>
      </c>
      <c r="J225" s="39">
        <f t="shared" si="62"/>
        <v>5644.4276407356747</v>
      </c>
      <c r="K225" s="38">
        <f t="shared" si="63"/>
        <v>1969.0589207136766</v>
      </c>
      <c r="L225" s="39">
        <f t="shared" si="64"/>
        <v>4780.8750594928069</v>
      </c>
      <c r="M225" s="35">
        <f t="shared" si="65"/>
        <v>19040.899137084569</v>
      </c>
      <c r="N225" s="35">
        <f t="shared" si="66"/>
        <v>71671.899137084576</v>
      </c>
      <c r="O225" s="35">
        <f t="shared" si="67"/>
        <v>29518.904092703695</v>
      </c>
      <c r="P225" s="36">
        <f t="shared" si="56"/>
        <v>0.93814202209600916</v>
      </c>
      <c r="Q225" s="195">
        <v>197.91878292048568</v>
      </c>
      <c r="R225" s="36">
        <f t="shared" si="57"/>
        <v>-1.1104430498665965E-2</v>
      </c>
      <c r="S225" s="36">
        <f t="shared" si="58"/>
        <v>-5.1493922723480764E-4</v>
      </c>
      <c r="T225" s="193">
        <v>2428</v>
      </c>
      <c r="U225" s="208">
        <v>53222</v>
      </c>
      <c r="V225" s="4">
        <v>21687.856560717195</v>
      </c>
      <c r="Y225" s="44"/>
      <c r="Z225" s="44"/>
      <c r="AA225" s="44"/>
      <c r="AB225" s="44"/>
    </row>
    <row r="226" spans="2:28">
      <c r="B226" s="3">
        <v>4212</v>
      </c>
      <c r="C226" t="s">
        <v>246</v>
      </c>
      <c r="D226" s="199">
        <v>47456</v>
      </c>
      <c r="E226" s="37">
        <f t="shared" si="54"/>
        <v>22630.424415832142</v>
      </c>
      <c r="F226" s="169">
        <f t="shared" si="55"/>
        <v>0.71921884551287585</v>
      </c>
      <c r="G226" s="38">
        <f t="shared" si="59"/>
        <v>5300.9150694429563</v>
      </c>
      <c r="H226" s="38">
        <f t="shared" si="60"/>
        <v>11116.018900621881</v>
      </c>
      <c r="I226" s="38">
        <f t="shared" si="61"/>
        <v>1990.9155569034269</v>
      </c>
      <c r="J226" s="39">
        <f t="shared" si="62"/>
        <v>4174.9499228264858</v>
      </c>
      <c r="K226" s="38">
        <f t="shared" si="63"/>
        <v>1635.251396589231</v>
      </c>
      <c r="L226" s="39">
        <f t="shared" si="64"/>
        <v>3429.1221786476171</v>
      </c>
      <c r="M226" s="35">
        <f t="shared" si="65"/>
        <v>14545.141079269499</v>
      </c>
      <c r="N226" s="35">
        <f t="shared" si="66"/>
        <v>62001.141079269495</v>
      </c>
      <c r="O226" s="35">
        <f t="shared" si="67"/>
        <v>29566.590881864329</v>
      </c>
      <c r="P226" s="36">
        <f t="shared" si="56"/>
        <v>0.93965755873889834</v>
      </c>
      <c r="Q226" s="195">
        <v>-94.83070931455768</v>
      </c>
      <c r="R226" s="36">
        <f t="shared" si="57"/>
        <v>1.0519143137004387E-2</v>
      </c>
      <c r="S226" s="36">
        <f t="shared" si="58"/>
        <v>8.5915911233906943E-3</v>
      </c>
      <c r="T226" s="193">
        <v>2097</v>
      </c>
      <c r="U226" s="208">
        <v>46962</v>
      </c>
      <c r="V226" s="4">
        <v>22437.649307214524</v>
      </c>
      <c r="Y226" s="44"/>
      <c r="Z226" s="44"/>
    </row>
    <row r="227" spans="2:28">
      <c r="B227" s="3">
        <v>4213</v>
      </c>
      <c r="C227" t="s">
        <v>247</v>
      </c>
      <c r="D227" s="199">
        <v>157539</v>
      </c>
      <c r="E227" s="37">
        <f t="shared" si="54"/>
        <v>26026.598380968113</v>
      </c>
      <c r="F227" s="169">
        <f t="shared" si="55"/>
        <v>0.82715284946629508</v>
      </c>
      <c r="G227" s="38">
        <f t="shared" si="59"/>
        <v>3263.210690361374</v>
      </c>
      <c r="H227" s="38">
        <f t="shared" si="60"/>
        <v>19752.214308757397</v>
      </c>
      <c r="I227" s="38">
        <f t="shared" si="61"/>
        <v>802.25466910583702</v>
      </c>
      <c r="J227" s="39">
        <f t="shared" si="62"/>
        <v>4856.0475120976316</v>
      </c>
      <c r="K227" s="38">
        <f t="shared" si="63"/>
        <v>446.59050879164118</v>
      </c>
      <c r="L227" s="39">
        <f t="shared" si="64"/>
        <v>2703.2123497158041</v>
      </c>
      <c r="M227" s="35">
        <f t="shared" si="65"/>
        <v>22455.426658473199</v>
      </c>
      <c r="N227" s="35">
        <f t="shared" si="66"/>
        <v>179994.42665847321</v>
      </c>
      <c r="O227" s="35">
        <f t="shared" si="67"/>
        <v>29736.399580121131</v>
      </c>
      <c r="P227" s="36">
        <f t="shared" si="56"/>
        <v>0.94505425893656936</v>
      </c>
      <c r="Q227" s="195">
        <v>-5287.9769592183948</v>
      </c>
      <c r="R227" s="36">
        <f t="shared" si="57"/>
        <v>-2.1028690740291942E-2</v>
      </c>
      <c r="S227" s="36">
        <f t="shared" si="58"/>
        <v>-1.8440958880362162E-2</v>
      </c>
      <c r="T227" s="193">
        <v>6053</v>
      </c>
      <c r="U227" s="208">
        <v>160923</v>
      </c>
      <c r="V227" s="4">
        <v>26515.570934256055</v>
      </c>
      <c r="Y227" s="44"/>
      <c r="Z227" s="44"/>
    </row>
    <row r="228" spans="2:28">
      <c r="B228" s="3">
        <v>4214</v>
      </c>
      <c r="C228" t="s">
        <v>248</v>
      </c>
      <c r="D228" s="199">
        <v>137823</v>
      </c>
      <c r="E228" s="37">
        <f t="shared" si="54"/>
        <v>23159.637035792304</v>
      </c>
      <c r="F228" s="169">
        <f t="shared" si="55"/>
        <v>0.73603778282331855</v>
      </c>
      <c r="G228" s="38">
        <f t="shared" si="59"/>
        <v>4983.3874974668588</v>
      </c>
      <c r="H228" s="38">
        <f t="shared" si="60"/>
        <v>29656.138997425278</v>
      </c>
      <c r="I228" s="38">
        <f t="shared" si="61"/>
        <v>1805.69113991737</v>
      </c>
      <c r="J228" s="39">
        <f t="shared" si="62"/>
        <v>10745.667973648269</v>
      </c>
      <c r="K228" s="38">
        <f t="shared" si="63"/>
        <v>1450.0269796031741</v>
      </c>
      <c r="L228" s="39">
        <f t="shared" si="64"/>
        <v>8629.1105556184884</v>
      </c>
      <c r="M228" s="35">
        <f t="shared" si="65"/>
        <v>38285.249553043766</v>
      </c>
      <c r="N228" s="35">
        <f t="shared" si="66"/>
        <v>176108.24955304377</v>
      </c>
      <c r="O228" s="35">
        <f t="shared" si="67"/>
        <v>29593.051512862337</v>
      </c>
      <c r="P228" s="36">
        <f t="shared" si="56"/>
        <v>0.94049850560442039</v>
      </c>
      <c r="Q228" s="195">
        <v>906.22954166384443</v>
      </c>
      <c r="R228" s="36">
        <f t="shared" si="57"/>
        <v>5.7209991316340605E-3</v>
      </c>
      <c r="S228" s="36">
        <f t="shared" si="58"/>
        <v>-1.2193036477163299E-2</v>
      </c>
      <c r="T228" s="193">
        <v>5951</v>
      </c>
      <c r="U228" s="208">
        <v>137039</v>
      </c>
      <c r="V228" s="4">
        <v>23445.508982035928</v>
      </c>
      <c r="Y228" s="44"/>
      <c r="Z228" s="44"/>
    </row>
    <row r="229" spans="2:28">
      <c r="B229" s="3">
        <v>4215</v>
      </c>
      <c r="C229" t="s">
        <v>249</v>
      </c>
      <c r="D229" s="199">
        <v>306882</v>
      </c>
      <c r="E229" s="37">
        <f t="shared" si="54"/>
        <v>27711.937872494131</v>
      </c>
      <c r="F229" s="169">
        <f t="shared" si="55"/>
        <v>0.88071472268262763</v>
      </c>
      <c r="G229" s="38">
        <f t="shared" si="59"/>
        <v>2252.0069954457636</v>
      </c>
      <c r="H229" s="38">
        <f t="shared" si="60"/>
        <v>24938.725467566386</v>
      </c>
      <c r="I229" s="38">
        <f t="shared" si="61"/>
        <v>212.38584707173084</v>
      </c>
      <c r="J229" s="39">
        <f t="shared" si="62"/>
        <v>2351.9608704723473</v>
      </c>
      <c r="K229" s="38">
        <f t="shared" si="63"/>
        <v>-143.278313242465</v>
      </c>
      <c r="L229" s="39">
        <f t="shared" si="64"/>
        <v>-1586.6640408470575</v>
      </c>
      <c r="M229" s="35">
        <f t="shared" si="65"/>
        <v>23352.06142671933</v>
      </c>
      <c r="N229" s="35">
        <f t="shared" si="66"/>
        <v>330234.0614267193</v>
      </c>
      <c r="O229" s="35">
        <f t="shared" si="67"/>
        <v>29820.666554697425</v>
      </c>
      <c r="P229" s="36">
        <f t="shared" si="56"/>
        <v>0.94773235259738575</v>
      </c>
      <c r="Q229" s="195">
        <v>616.85597284245887</v>
      </c>
      <c r="R229" s="36">
        <f t="shared" si="57"/>
        <v>-1.4423215885770443E-2</v>
      </c>
      <c r="S229" s="36">
        <f t="shared" si="58"/>
        <v>-2.1899145980189393E-2</v>
      </c>
      <c r="T229" s="193">
        <v>11074</v>
      </c>
      <c r="U229" s="208">
        <v>311373</v>
      </c>
      <c r="V229" s="4">
        <v>28332.393084622385</v>
      </c>
      <c r="Y229" s="44"/>
      <c r="Z229" s="44"/>
    </row>
    <row r="230" spans="2:28">
      <c r="B230" s="3">
        <v>4216</v>
      </c>
      <c r="C230" t="s">
        <v>250</v>
      </c>
      <c r="D230" s="199">
        <v>118038</v>
      </c>
      <c r="E230" s="37">
        <f t="shared" si="54"/>
        <v>22586.681974741678</v>
      </c>
      <c r="F230" s="169">
        <f t="shared" si="55"/>
        <v>0.71782866442731974</v>
      </c>
      <c r="G230" s="38">
        <f t="shared" si="59"/>
        <v>5327.1605340972355</v>
      </c>
      <c r="H230" s="38">
        <f t="shared" si="60"/>
        <v>27839.740951192151</v>
      </c>
      <c r="I230" s="38">
        <f t="shared" si="61"/>
        <v>2006.2254112850894</v>
      </c>
      <c r="J230" s="39">
        <f t="shared" si="62"/>
        <v>10484.533999375877</v>
      </c>
      <c r="K230" s="38">
        <f t="shared" si="63"/>
        <v>1650.5612509708935</v>
      </c>
      <c r="L230" s="39">
        <f t="shared" si="64"/>
        <v>8625.83309757389</v>
      </c>
      <c r="M230" s="35">
        <f t="shared" si="65"/>
        <v>36465.574048766037</v>
      </c>
      <c r="N230" s="35">
        <f t="shared" si="66"/>
        <v>154503.57404876605</v>
      </c>
      <c r="O230" s="35">
        <f t="shared" si="67"/>
        <v>29564.403759809808</v>
      </c>
      <c r="P230" s="36">
        <f t="shared" si="56"/>
        <v>0.93958804968462051</v>
      </c>
      <c r="Q230" s="195">
        <v>-126.87130990838341</v>
      </c>
      <c r="R230" s="36">
        <f t="shared" si="57"/>
        <v>-3.1554592891601854E-2</v>
      </c>
      <c r="S230" s="36">
        <f t="shared" si="58"/>
        <v>-3.4148974005171896E-2</v>
      </c>
      <c r="T230" s="193">
        <v>5226</v>
      </c>
      <c r="U230" s="208">
        <v>121884</v>
      </c>
      <c r="V230" s="4">
        <v>23385.264773599385</v>
      </c>
      <c r="Y230" s="44"/>
      <c r="Z230" s="44"/>
    </row>
    <row r="231" spans="2:28">
      <c r="B231" s="3">
        <v>4217</v>
      </c>
      <c r="C231" t="s">
        <v>251</v>
      </c>
      <c r="D231" s="199">
        <v>44751</v>
      </c>
      <c r="E231" s="37">
        <f t="shared" si="54"/>
        <v>24374.183006535946</v>
      </c>
      <c r="F231" s="169">
        <f t="shared" si="55"/>
        <v>0.77463733954614544</v>
      </c>
      <c r="G231" s="38">
        <f t="shared" si="59"/>
        <v>4254.6599150206739</v>
      </c>
      <c r="H231" s="38">
        <f t="shared" si="60"/>
        <v>7811.5556039779576</v>
      </c>
      <c r="I231" s="38">
        <f t="shared" si="61"/>
        <v>1380.6000501570952</v>
      </c>
      <c r="J231" s="39">
        <f t="shared" si="62"/>
        <v>2534.781692088427</v>
      </c>
      <c r="K231" s="38">
        <f t="shared" si="63"/>
        <v>1024.9358898428993</v>
      </c>
      <c r="L231" s="39">
        <f t="shared" si="64"/>
        <v>1881.7822937515632</v>
      </c>
      <c r="M231" s="35">
        <f t="shared" si="65"/>
        <v>9693.3378977295215</v>
      </c>
      <c r="N231" s="35">
        <f t="shared" si="66"/>
        <v>54444.337897729522</v>
      </c>
      <c r="O231" s="35">
        <f t="shared" si="67"/>
        <v>29653.778811399523</v>
      </c>
      <c r="P231" s="36">
        <f t="shared" si="56"/>
        <v>0.94242848344056185</v>
      </c>
      <c r="Q231" s="195">
        <v>304.08298411944997</v>
      </c>
      <c r="R231" s="36">
        <f t="shared" si="57"/>
        <v>1.457785435748617E-2</v>
      </c>
      <c r="S231" s="36">
        <f t="shared" si="58"/>
        <v>2.1209082163744213E-2</v>
      </c>
      <c r="T231" s="193">
        <v>1836</v>
      </c>
      <c r="U231" s="208">
        <v>44108</v>
      </c>
      <c r="V231" s="4">
        <v>23867.965367965367</v>
      </c>
      <c r="Y231" s="44"/>
      <c r="Z231" s="44"/>
    </row>
    <row r="232" spans="2:28">
      <c r="B232" s="3">
        <v>4218</v>
      </c>
      <c r="C232" t="s">
        <v>252</v>
      </c>
      <c r="D232" s="199">
        <v>31898</v>
      </c>
      <c r="E232" s="37">
        <f t="shared" si="54"/>
        <v>23965.439519158524</v>
      </c>
      <c r="F232" s="169">
        <f t="shared" si="55"/>
        <v>0.76164703880318485</v>
      </c>
      <c r="G232" s="38">
        <f t="shared" si="59"/>
        <v>4499.9060074471272</v>
      </c>
      <c r="H232" s="38">
        <f t="shared" si="60"/>
        <v>5989.3748959121267</v>
      </c>
      <c r="I232" s="38">
        <f t="shared" si="61"/>
        <v>1523.660270739193</v>
      </c>
      <c r="J232" s="39">
        <f t="shared" si="62"/>
        <v>2027.9918203538659</v>
      </c>
      <c r="K232" s="38">
        <f t="shared" si="63"/>
        <v>1167.9961104249971</v>
      </c>
      <c r="L232" s="39">
        <f t="shared" si="64"/>
        <v>1554.6028229756712</v>
      </c>
      <c r="M232" s="35">
        <f t="shared" si="65"/>
        <v>7543.9777188877979</v>
      </c>
      <c r="N232" s="35">
        <f t="shared" si="66"/>
        <v>39441.9777188878</v>
      </c>
      <c r="O232" s="35">
        <f t="shared" si="67"/>
        <v>29633.341637030655</v>
      </c>
      <c r="P232" s="36">
        <f t="shared" si="56"/>
        <v>0.94177896840341391</v>
      </c>
      <c r="Q232" s="195">
        <v>253.20928750707571</v>
      </c>
      <c r="R232" s="36">
        <f t="shared" si="57"/>
        <v>-1.5949406139133118E-2</v>
      </c>
      <c r="S232" s="36">
        <f t="shared" si="58"/>
        <v>-1.9646065019151514E-2</v>
      </c>
      <c r="T232" s="193">
        <v>1331</v>
      </c>
      <c r="U232" s="208">
        <v>32415</v>
      </c>
      <c r="V232" s="4">
        <v>24445.701357466063</v>
      </c>
      <c r="Y232" s="44"/>
      <c r="Z232" s="44"/>
    </row>
    <row r="233" spans="2:28">
      <c r="B233" s="3">
        <v>4219</v>
      </c>
      <c r="C233" t="s">
        <v>253</v>
      </c>
      <c r="D233" s="199">
        <v>87736</v>
      </c>
      <c r="E233" s="37">
        <f t="shared" si="54"/>
        <v>24143.0930104568</v>
      </c>
      <c r="F233" s="169">
        <f t="shared" si="55"/>
        <v>0.76729305482856214</v>
      </c>
      <c r="G233" s="38">
        <f t="shared" si="59"/>
        <v>4393.3139126681617</v>
      </c>
      <c r="H233" s="38">
        <f t="shared" si="60"/>
        <v>15965.3027586361</v>
      </c>
      <c r="I233" s="38">
        <f t="shared" si="61"/>
        <v>1461.4815487847966</v>
      </c>
      <c r="J233" s="39">
        <f t="shared" si="62"/>
        <v>5311.0239482839506</v>
      </c>
      <c r="K233" s="38">
        <f t="shared" si="63"/>
        <v>1105.8173884706007</v>
      </c>
      <c r="L233" s="39">
        <f t="shared" si="64"/>
        <v>4018.5403897021629</v>
      </c>
      <c r="M233" s="35">
        <f t="shared" si="65"/>
        <v>19983.843148338263</v>
      </c>
      <c r="N233" s="35">
        <f t="shared" si="66"/>
        <v>107719.84314833826</v>
      </c>
      <c r="O233" s="35">
        <f t="shared" si="67"/>
        <v>29642.224311595557</v>
      </c>
      <c r="P233" s="36">
        <f t="shared" si="56"/>
        <v>0.94206126920468247</v>
      </c>
      <c r="Q233" s="195">
        <v>563.18309601854708</v>
      </c>
      <c r="R233" s="36">
        <f t="shared" si="57"/>
        <v>4.8345083044569241E-2</v>
      </c>
      <c r="S233" s="36">
        <f t="shared" si="58"/>
        <v>4.9499012690188027E-2</v>
      </c>
      <c r="T233" s="193">
        <v>3634</v>
      </c>
      <c r="U233" s="208">
        <v>83690</v>
      </c>
      <c r="V233" s="4">
        <v>23004.3980208906</v>
      </c>
      <c r="Y233" s="44"/>
      <c r="Z233" s="44"/>
    </row>
    <row r="234" spans="2:28">
      <c r="B234" s="3">
        <v>4220</v>
      </c>
      <c r="C234" t="s">
        <v>254</v>
      </c>
      <c r="D234" s="199">
        <v>31184</v>
      </c>
      <c r="E234" s="37">
        <f t="shared" si="54"/>
        <v>26836.488812392428</v>
      </c>
      <c r="F234" s="169">
        <f t="shared" si="55"/>
        <v>0.85289202476313197</v>
      </c>
      <c r="G234" s="38">
        <f t="shared" si="59"/>
        <v>2777.2764315067848</v>
      </c>
      <c r="H234" s="38">
        <f t="shared" si="60"/>
        <v>3227.1952134108838</v>
      </c>
      <c r="I234" s="38">
        <f t="shared" si="61"/>
        <v>518.7930181073267</v>
      </c>
      <c r="J234" s="39">
        <f t="shared" si="62"/>
        <v>602.83748704071365</v>
      </c>
      <c r="K234" s="38">
        <f t="shared" si="63"/>
        <v>163.12885779313086</v>
      </c>
      <c r="L234" s="39">
        <f t="shared" si="64"/>
        <v>189.55573275561807</v>
      </c>
      <c r="M234" s="35">
        <f t="shared" si="65"/>
        <v>3416.7509461665018</v>
      </c>
      <c r="N234" s="35">
        <f t="shared" si="66"/>
        <v>34600.750946166503</v>
      </c>
      <c r="O234" s="35">
        <f t="shared" si="67"/>
        <v>29776.894101692342</v>
      </c>
      <c r="P234" s="36">
        <f t="shared" si="56"/>
        <v>0.946341217701411</v>
      </c>
      <c r="Q234" s="195">
        <v>186.67888210609772</v>
      </c>
      <c r="R234" s="36">
        <f t="shared" si="57"/>
        <v>-2.8777898573895248E-3</v>
      </c>
      <c r="S234" s="36">
        <f t="shared" si="58"/>
        <v>2.2865468580027356E-2</v>
      </c>
      <c r="T234" s="193">
        <v>1162</v>
      </c>
      <c r="U234" s="208">
        <v>31274</v>
      </c>
      <c r="V234" s="4">
        <v>26236.577181208053</v>
      </c>
      <c r="Y234" s="44"/>
      <c r="Z234" s="44"/>
    </row>
    <row r="235" spans="2:28">
      <c r="B235" s="3">
        <v>4221</v>
      </c>
      <c r="C235" t="s">
        <v>255</v>
      </c>
      <c r="D235" s="199">
        <v>48861</v>
      </c>
      <c r="E235" s="37">
        <f t="shared" si="54"/>
        <v>41976.804123711343</v>
      </c>
      <c r="F235" s="169">
        <f t="shared" si="55"/>
        <v>1.3340672735706476</v>
      </c>
      <c r="G235" s="38">
        <f t="shared" si="59"/>
        <v>-6306.9127552845639</v>
      </c>
      <c r="H235" s="38">
        <f t="shared" si="60"/>
        <v>-7341.2464471512321</v>
      </c>
      <c r="I235" s="38">
        <f t="shared" si="61"/>
        <v>0</v>
      </c>
      <c r="J235" s="39">
        <f t="shared" si="62"/>
        <v>0</v>
      </c>
      <c r="K235" s="38">
        <f t="shared" si="63"/>
        <v>-355.66416031419584</v>
      </c>
      <c r="L235" s="39">
        <f t="shared" si="64"/>
        <v>-413.99308260572394</v>
      </c>
      <c r="M235" s="35">
        <f t="shared" si="65"/>
        <v>-7755.2395297569565</v>
      </c>
      <c r="N235" s="35">
        <f t="shared" si="66"/>
        <v>41105.76047024304</v>
      </c>
      <c r="O235" s="35">
        <f t="shared" si="67"/>
        <v>35314.227208112578</v>
      </c>
      <c r="P235" s="36">
        <f t="shared" si="56"/>
        <v>1.1223235258915134</v>
      </c>
      <c r="Q235" s="195">
        <v>142.0898689388614</v>
      </c>
      <c r="R235" s="36">
        <f t="shared" si="57"/>
        <v>2.5005768948373155E-2</v>
      </c>
      <c r="S235" s="36">
        <f t="shared" si="58"/>
        <v>1.7961055759724679E-2</v>
      </c>
      <c r="T235" s="193">
        <v>1164</v>
      </c>
      <c r="U235" s="208">
        <v>47669</v>
      </c>
      <c r="V235" s="4">
        <v>41236.15916955017</v>
      </c>
      <c r="Y235" s="44"/>
      <c r="Z235" s="44"/>
    </row>
    <row r="236" spans="2:28">
      <c r="B236" s="3">
        <v>4222</v>
      </c>
      <c r="C236" t="s">
        <v>256</v>
      </c>
      <c r="D236" s="199">
        <v>76582</v>
      </c>
      <c r="E236" s="37">
        <f t="shared" si="54"/>
        <v>79359.585492227983</v>
      </c>
      <c r="F236" s="169">
        <f t="shared" si="55"/>
        <v>2.5221316405435967</v>
      </c>
      <c r="G236" s="38">
        <f t="shared" si="59"/>
        <v>-28736.581576394547</v>
      </c>
      <c r="H236" s="38">
        <f t="shared" si="60"/>
        <v>-27730.80122122074</v>
      </c>
      <c r="I236" s="38">
        <f t="shared" si="61"/>
        <v>0</v>
      </c>
      <c r="J236" s="39">
        <f t="shared" si="62"/>
        <v>0</v>
      </c>
      <c r="K236" s="38">
        <f t="shared" si="63"/>
        <v>-355.66416031419584</v>
      </c>
      <c r="L236" s="39">
        <f t="shared" si="64"/>
        <v>-343.21591470319902</v>
      </c>
      <c r="M236" s="35">
        <f t="shared" si="65"/>
        <v>-28074.017135923939</v>
      </c>
      <c r="N236" s="35">
        <f t="shared" si="66"/>
        <v>48507.982864076061</v>
      </c>
      <c r="O236" s="35">
        <f t="shared" si="67"/>
        <v>50267.339755519228</v>
      </c>
      <c r="P236" s="36">
        <f t="shared" si="56"/>
        <v>1.597549272680693</v>
      </c>
      <c r="Q236" s="195">
        <v>-40.013467761171341</v>
      </c>
      <c r="R236" s="36">
        <f t="shared" si="57"/>
        <v>-9.1564750121588115E-2</v>
      </c>
      <c r="S236" s="36">
        <f t="shared" si="58"/>
        <v>-0.10286135426515385</v>
      </c>
      <c r="T236" s="193">
        <v>965</v>
      </c>
      <c r="U236" s="208">
        <v>84301</v>
      </c>
      <c r="V236" s="4">
        <v>88458.551941238198</v>
      </c>
      <c r="Y236" s="44"/>
      <c r="Z236" s="44"/>
    </row>
    <row r="237" spans="2:28">
      <c r="B237" s="3">
        <v>4223</v>
      </c>
      <c r="C237" t="s">
        <v>257</v>
      </c>
      <c r="D237" s="199">
        <v>335283</v>
      </c>
      <c r="E237" s="37">
        <f t="shared" si="54"/>
        <v>22694.124813862189</v>
      </c>
      <c r="F237" s="169">
        <f t="shared" si="55"/>
        <v>0.72124331159835631</v>
      </c>
      <c r="G237" s="38">
        <f t="shared" si="59"/>
        <v>5262.6948306249287</v>
      </c>
      <c r="H237" s="38">
        <f t="shared" si="60"/>
        <v>77751.053427652703</v>
      </c>
      <c r="I237" s="38">
        <f t="shared" si="61"/>
        <v>1968.6204175929104</v>
      </c>
      <c r="J237" s="39">
        <f t="shared" si="62"/>
        <v>29084.398049517658</v>
      </c>
      <c r="K237" s="38">
        <f t="shared" si="63"/>
        <v>1612.9562572787145</v>
      </c>
      <c r="L237" s="39">
        <f t="shared" si="64"/>
        <v>23829.815745035725</v>
      </c>
      <c r="M237" s="35">
        <f t="shared" si="65"/>
        <v>101580.86917268843</v>
      </c>
      <c r="N237" s="35">
        <f t="shared" si="66"/>
        <v>436863.86917268846</v>
      </c>
      <c r="O237" s="35">
        <f t="shared" si="67"/>
        <v>29569.775901765835</v>
      </c>
      <c r="P237" s="36">
        <f t="shared" si="56"/>
        <v>0.93975878204317242</v>
      </c>
      <c r="Q237" s="195">
        <v>2174.667215348949</v>
      </c>
      <c r="R237" s="36">
        <f t="shared" si="57"/>
        <v>-1.6020439460307724E-3</v>
      </c>
      <c r="S237" s="36">
        <f t="shared" si="58"/>
        <v>-1.1333281638718799E-2</v>
      </c>
      <c r="T237" s="193">
        <v>14774</v>
      </c>
      <c r="U237" s="208">
        <v>335821</v>
      </c>
      <c r="V237" s="4">
        <v>22954.272043745728</v>
      </c>
      <c r="Y237" s="44"/>
      <c r="Z237" s="44"/>
    </row>
    <row r="238" spans="2:28">
      <c r="B238" s="3">
        <v>4224</v>
      </c>
      <c r="C238" t="s">
        <v>258</v>
      </c>
      <c r="D238" s="199">
        <v>40365</v>
      </c>
      <c r="E238" s="37">
        <f t="shared" si="54"/>
        <v>43310.085836909871</v>
      </c>
      <c r="F238" s="169">
        <f t="shared" si="55"/>
        <v>1.3764403778876493</v>
      </c>
      <c r="G238" s="38">
        <f t="shared" si="59"/>
        <v>-7106.8817832036812</v>
      </c>
      <c r="H238" s="38">
        <f t="shared" si="60"/>
        <v>-6623.6138219458308</v>
      </c>
      <c r="I238" s="38">
        <f t="shared" si="61"/>
        <v>0</v>
      </c>
      <c r="J238" s="39">
        <f t="shared" si="62"/>
        <v>0</v>
      </c>
      <c r="K238" s="38">
        <f t="shared" si="63"/>
        <v>-355.66416031419584</v>
      </c>
      <c r="L238" s="39">
        <f t="shared" si="64"/>
        <v>-331.47899741283055</v>
      </c>
      <c r="M238" s="35">
        <f t="shared" si="65"/>
        <v>-6955.0928193586615</v>
      </c>
      <c r="N238" s="35">
        <f t="shared" si="66"/>
        <v>33409.907180641341</v>
      </c>
      <c r="O238" s="35">
        <f t="shared" si="67"/>
        <v>35847.539893391993</v>
      </c>
      <c r="P238" s="36">
        <f t="shared" si="56"/>
        <v>1.1392727676183141</v>
      </c>
      <c r="Q238" s="195">
        <v>88.963365851391245</v>
      </c>
      <c r="R238" s="36">
        <f t="shared" si="57"/>
        <v>-1.6950390881858696E-2</v>
      </c>
      <c r="S238" s="36">
        <f t="shared" si="58"/>
        <v>-9.5669710708855757E-3</v>
      </c>
      <c r="T238" s="193">
        <v>932</v>
      </c>
      <c r="U238" s="208">
        <v>41061</v>
      </c>
      <c r="V238" s="4">
        <v>43728.434504792334</v>
      </c>
      <c r="Y238" s="44"/>
      <c r="Z238" s="44"/>
    </row>
    <row r="239" spans="2:28">
      <c r="B239" s="3">
        <v>4225</v>
      </c>
      <c r="C239" t="s">
        <v>259</v>
      </c>
      <c r="D239" s="199">
        <v>243390</v>
      </c>
      <c r="E239" s="37">
        <f t="shared" si="54"/>
        <v>23481.910274963819</v>
      </c>
      <c r="F239" s="169">
        <f t="shared" si="55"/>
        <v>0.74627996753702974</v>
      </c>
      <c r="G239" s="38">
        <f t="shared" si="59"/>
        <v>4790.0235539639507</v>
      </c>
      <c r="H239" s="38">
        <f t="shared" si="60"/>
        <v>49648.594136836349</v>
      </c>
      <c r="I239" s="38">
        <f t="shared" si="61"/>
        <v>1692.8955062073401</v>
      </c>
      <c r="J239" s="39">
        <f t="shared" si="62"/>
        <v>17546.861921839081</v>
      </c>
      <c r="K239" s="38">
        <f t="shared" si="63"/>
        <v>1337.2313458931442</v>
      </c>
      <c r="L239" s="39">
        <f t="shared" si="64"/>
        <v>13860.402900182438</v>
      </c>
      <c r="M239" s="35">
        <f t="shared" si="65"/>
        <v>63508.997037018788</v>
      </c>
      <c r="N239" s="35">
        <f t="shared" si="66"/>
        <v>306898.99703701877</v>
      </c>
      <c r="O239" s="35">
        <f t="shared" si="67"/>
        <v>29609.165174820911</v>
      </c>
      <c r="P239" s="36">
        <f t="shared" si="56"/>
        <v>0.94101061484010595</v>
      </c>
      <c r="Q239" s="195">
        <v>1501.1952779945932</v>
      </c>
      <c r="R239" s="36">
        <f t="shared" si="57"/>
        <v>4.5690370352026348E-3</v>
      </c>
      <c r="S239" s="36">
        <f t="shared" si="58"/>
        <v>6.8951013756603577E-3</v>
      </c>
      <c r="T239" s="193">
        <v>10365</v>
      </c>
      <c r="U239" s="208">
        <v>242283</v>
      </c>
      <c r="V239" s="4">
        <v>23321.108865145827</v>
      </c>
      <c r="Y239" s="44"/>
      <c r="Z239" s="45"/>
      <c r="AA239" s="45"/>
      <c r="AB239" s="44"/>
    </row>
    <row r="240" spans="2:28">
      <c r="B240" s="3">
        <v>4226</v>
      </c>
      <c r="C240" t="s">
        <v>260</v>
      </c>
      <c r="D240" s="199">
        <v>40509</v>
      </c>
      <c r="E240" s="37">
        <f t="shared" si="54"/>
        <v>24112.5</v>
      </c>
      <c r="F240" s="169">
        <f t="shared" si="55"/>
        <v>0.76632077656911823</v>
      </c>
      <c r="G240" s="38">
        <f t="shared" si="59"/>
        <v>4411.6697189422421</v>
      </c>
      <c r="H240" s="38">
        <f t="shared" si="60"/>
        <v>7411.6051278229661</v>
      </c>
      <c r="I240" s="38">
        <f t="shared" si="61"/>
        <v>1472.1891024446766</v>
      </c>
      <c r="J240" s="39">
        <f t="shared" si="62"/>
        <v>2473.2776921070567</v>
      </c>
      <c r="K240" s="38">
        <f t="shared" si="63"/>
        <v>1116.5249421304807</v>
      </c>
      <c r="L240" s="39">
        <f t="shared" si="64"/>
        <v>1875.7619027792075</v>
      </c>
      <c r="M240" s="35">
        <f t="shared" si="65"/>
        <v>9287.3670306021741</v>
      </c>
      <c r="N240" s="35">
        <f t="shared" si="66"/>
        <v>49796.367030602174</v>
      </c>
      <c r="O240" s="35">
        <f t="shared" si="67"/>
        <v>29640.694661072721</v>
      </c>
      <c r="P240" s="36">
        <f t="shared" si="56"/>
        <v>0.94201265529171041</v>
      </c>
      <c r="Q240" s="195">
        <v>384.36645605701051</v>
      </c>
      <c r="R240" s="36">
        <f t="shared" si="57"/>
        <v>-4.8526130358191429E-2</v>
      </c>
      <c r="S240" s="36">
        <f t="shared" si="58"/>
        <v>-4.6827069876688249E-2</v>
      </c>
      <c r="T240" s="193">
        <v>1680</v>
      </c>
      <c r="U240" s="208">
        <v>42575</v>
      </c>
      <c r="V240" s="4">
        <v>25297.088532382651</v>
      </c>
      <c r="Y240" s="44"/>
      <c r="Z240" s="44"/>
      <c r="AA240" s="44"/>
      <c r="AB240" s="44"/>
    </row>
    <row r="241" spans="2:28">
      <c r="B241" s="3">
        <v>4227</v>
      </c>
      <c r="C241" t="s">
        <v>261</v>
      </c>
      <c r="D241" s="199">
        <v>170527</v>
      </c>
      <c r="E241" s="37">
        <f t="shared" si="54"/>
        <v>28482.879572406884</v>
      </c>
      <c r="F241" s="169">
        <f t="shared" si="55"/>
        <v>0.90521606605916094</v>
      </c>
      <c r="G241" s="38">
        <f t="shared" si="59"/>
        <v>1789.4419754981113</v>
      </c>
      <c r="H241" s="38">
        <f t="shared" si="60"/>
        <v>10713.389107307192</v>
      </c>
      <c r="I241" s="38">
        <f t="shared" si="61"/>
        <v>0</v>
      </c>
      <c r="J241" s="39">
        <f t="shared" si="62"/>
        <v>0</v>
      </c>
      <c r="K241" s="38">
        <f t="shared" si="63"/>
        <v>-355.66416031419584</v>
      </c>
      <c r="L241" s="39">
        <f t="shared" si="64"/>
        <v>-2129.3613278010907</v>
      </c>
      <c r="M241" s="35">
        <f t="shared" si="65"/>
        <v>8584.0277795061011</v>
      </c>
      <c r="N241" s="35">
        <f t="shared" si="66"/>
        <v>179111.02777950611</v>
      </c>
      <c r="O241" s="35">
        <f t="shared" si="67"/>
        <v>29916.6573875908</v>
      </c>
      <c r="P241" s="36">
        <f t="shared" si="56"/>
        <v>0.95078304288691884</v>
      </c>
      <c r="Q241" s="195">
        <v>357.49385338226602</v>
      </c>
      <c r="R241" s="36">
        <f t="shared" si="57"/>
        <v>-3.712549830041445E-2</v>
      </c>
      <c r="S241" s="36">
        <f t="shared" si="58"/>
        <v>-2.7315018159496596E-2</v>
      </c>
      <c r="T241" s="193">
        <v>5987</v>
      </c>
      <c r="U241" s="208">
        <v>177102</v>
      </c>
      <c r="V241" s="4">
        <v>29282.738095238095</v>
      </c>
      <c r="Y241" s="44"/>
      <c r="Z241" s="44"/>
      <c r="AA241" s="44"/>
      <c r="AB241" s="44"/>
    </row>
    <row r="242" spans="2:28">
      <c r="B242" s="3">
        <v>4228</v>
      </c>
      <c r="C242" t="s">
        <v>262</v>
      </c>
      <c r="D242" s="199">
        <v>106256</v>
      </c>
      <c r="E242" s="37">
        <f t="shared" si="54"/>
        <v>58318.331503841931</v>
      </c>
      <c r="F242" s="169">
        <f t="shared" si="55"/>
        <v>1.8534183135817281</v>
      </c>
      <c r="G242" s="38">
        <f t="shared" si="59"/>
        <v>-16111.829183362916</v>
      </c>
      <c r="H242" s="38">
        <f t="shared" si="60"/>
        <v>-29355.752772087231</v>
      </c>
      <c r="I242" s="38">
        <f t="shared" si="61"/>
        <v>0</v>
      </c>
      <c r="J242" s="39">
        <f t="shared" si="62"/>
        <v>0</v>
      </c>
      <c r="K242" s="38">
        <f t="shared" si="63"/>
        <v>-355.66416031419584</v>
      </c>
      <c r="L242" s="39">
        <f t="shared" si="64"/>
        <v>-648.02010009246487</v>
      </c>
      <c r="M242" s="35">
        <f t="shared" si="65"/>
        <v>-30003.772872179696</v>
      </c>
      <c r="N242" s="35">
        <f t="shared" si="66"/>
        <v>76252.227127820312</v>
      </c>
      <c r="O242" s="35">
        <f t="shared" si="67"/>
        <v>41850.838160164829</v>
      </c>
      <c r="P242" s="36">
        <f t="shared" si="56"/>
        <v>1.3300639418959461</v>
      </c>
      <c r="Q242" s="195">
        <v>-162.57548006304569</v>
      </c>
      <c r="R242" s="36">
        <f t="shared" si="57"/>
        <v>-5.9015232022670915E-2</v>
      </c>
      <c r="S242" s="36">
        <f t="shared" si="58"/>
        <v>-5.0235461959216104E-2</v>
      </c>
      <c r="T242" s="193">
        <v>1822</v>
      </c>
      <c r="U242" s="208">
        <v>112920</v>
      </c>
      <c r="V242" s="4">
        <v>61402.936378466555</v>
      </c>
      <c r="Y242" s="44"/>
      <c r="Z242" s="44"/>
      <c r="AA242" s="44"/>
      <c r="AB242" s="44"/>
    </row>
    <row r="243" spans="2:28" ht="30.6" customHeight="1">
      <c r="B243" s="3">
        <v>4601</v>
      </c>
      <c r="C243" t="s">
        <v>263</v>
      </c>
      <c r="D243" s="199">
        <v>9404048</v>
      </c>
      <c r="E243" s="37">
        <f t="shared" si="54"/>
        <v>33121.125351760478</v>
      </c>
      <c r="F243" s="169">
        <f t="shared" si="55"/>
        <v>1.0526244271810969</v>
      </c>
      <c r="G243" s="38">
        <f t="shared" si="59"/>
        <v>-993.50549211404496</v>
      </c>
      <c r="H243" s="38">
        <f t="shared" si="60"/>
        <v>-282085.02087044867</v>
      </c>
      <c r="I243" s="38">
        <f t="shared" si="61"/>
        <v>0</v>
      </c>
      <c r="J243" s="39">
        <f t="shared" si="62"/>
        <v>0</v>
      </c>
      <c r="K243" s="38">
        <f t="shared" si="63"/>
        <v>-355.66416031419584</v>
      </c>
      <c r="L243" s="39">
        <f t="shared" si="64"/>
        <v>-100983.36937384932</v>
      </c>
      <c r="M243" s="35">
        <f t="shared" si="65"/>
        <v>-383068.39024429797</v>
      </c>
      <c r="N243" s="35">
        <f t="shared" si="66"/>
        <v>9020979.6097557023</v>
      </c>
      <c r="O243" s="35">
        <f t="shared" si="67"/>
        <v>31771.955699332237</v>
      </c>
      <c r="P243" s="36">
        <f t="shared" si="56"/>
        <v>1.0097463873356933</v>
      </c>
      <c r="Q243" s="195">
        <v>-8768.7694175749784</v>
      </c>
      <c r="R243" s="36">
        <f t="shared" si="57"/>
        <v>-2.5339186243215808E-2</v>
      </c>
      <c r="S243" s="36">
        <f t="shared" si="58"/>
        <v>-3.474152263322821E-2</v>
      </c>
      <c r="T243" s="193">
        <v>283929</v>
      </c>
      <c r="U243" s="208">
        <v>9648534</v>
      </c>
      <c r="V243" s="4">
        <v>34313.218820014939</v>
      </c>
      <c r="Y243" s="44"/>
      <c r="Z243" s="44"/>
      <c r="AA243" s="44"/>
      <c r="AB243" s="44"/>
    </row>
    <row r="244" spans="2:28">
      <c r="B244" s="136">
        <v>4602</v>
      </c>
      <c r="C244" s="34" t="s">
        <v>264</v>
      </c>
      <c r="D244" s="199">
        <v>549252</v>
      </c>
      <c r="E244" s="37">
        <f t="shared" si="54"/>
        <v>31920.265008426803</v>
      </c>
      <c r="F244" s="169">
        <f t="shared" si="55"/>
        <v>1.014459814185575</v>
      </c>
      <c r="G244" s="38">
        <f t="shared" si="59"/>
        <v>-272.98928611383963</v>
      </c>
      <c r="H244" s="38">
        <f t="shared" si="60"/>
        <v>-4697.3266461608382</v>
      </c>
      <c r="I244" s="38">
        <f t="shared" si="61"/>
        <v>0</v>
      </c>
      <c r="J244" s="39">
        <f t="shared" si="62"/>
        <v>0</v>
      </c>
      <c r="K244" s="38">
        <f t="shared" si="63"/>
        <v>-355.66416031419584</v>
      </c>
      <c r="L244" s="39">
        <f t="shared" si="64"/>
        <v>-6119.9132065263675</v>
      </c>
      <c r="M244" s="35">
        <f t="shared" si="65"/>
        <v>-10817.239852687206</v>
      </c>
      <c r="N244" s="35">
        <f t="shared" si="66"/>
        <v>538434.76014731277</v>
      </c>
      <c r="O244" s="35">
        <f t="shared" si="67"/>
        <v>31291.611561998769</v>
      </c>
      <c r="P244" s="36">
        <f t="shared" si="56"/>
        <v>0.9944805421374846</v>
      </c>
      <c r="Q244" s="195">
        <v>283.77042511254695</v>
      </c>
      <c r="R244" s="190">
        <f t="shared" si="57"/>
        <v>3.3341665002880001E-2</v>
      </c>
      <c r="S244" s="190">
        <f t="shared" si="58"/>
        <v>3.9347021340433649E-2</v>
      </c>
      <c r="T244" s="193">
        <v>17207</v>
      </c>
      <c r="U244" s="208">
        <v>531529.90787269687</v>
      </c>
      <c r="V244" s="4">
        <v>30711.845373126303</v>
      </c>
      <c r="W244" s="45"/>
      <c r="X244" s="139"/>
      <c r="Y244" s="45"/>
      <c r="Z244" s="45"/>
      <c r="AA244" s="45"/>
      <c r="AB244" s="44"/>
    </row>
    <row r="245" spans="2:28">
      <c r="B245" s="3">
        <v>4611</v>
      </c>
      <c r="C245" t="s">
        <v>265</v>
      </c>
      <c r="D245" s="199">
        <v>110596</v>
      </c>
      <c r="E245" s="37">
        <f t="shared" si="54"/>
        <v>27226.981782373216</v>
      </c>
      <c r="F245" s="169">
        <f t="shared" si="55"/>
        <v>0.86530230474241476</v>
      </c>
      <c r="G245" s="38">
        <f t="shared" si="59"/>
        <v>2542.9806495183125</v>
      </c>
      <c r="H245" s="38">
        <f t="shared" si="60"/>
        <v>10329.587398343387</v>
      </c>
      <c r="I245" s="38">
        <f t="shared" si="61"/>
        <v>382.12047861405114</v>
      </c>
      <c r="J245" s="39">
        <f t="shared" si="62"/>
        <v>1552.1733841302757</v>
      </c>
      <c r="K245" s="38">
        <f t="shared" si="63"/>
        <v>26.456318299855297</v>
      </c>
      <c r="L245" s="39">
        <f t="shared" si="64"/>
        <v>107.46556493401222</v>
      </c>
      <c r="M245" s="35">
        <f t="shared" si="65"/>
        <v>10437.0529632774</v>
      </c>
      <c r="N245" s="35">
        <f t="shared" si="66"/>
        <v>121033.0529632774</v>
      </c>
      <c r="O245" s="35">
        <f t="shared" si="67"/>
        <v>29796.41875019138</v>
      </c>
      <c r="P245" s="36">
        <f t="shared" si="56"/>
        <v>0.94696173170037512</v>
      </c>
      <c r="Q245" s="195">
        <v>150.48228839497096</v>
      </c>
      <c r="R245" s="190">
        <f t="shared" si="57"/>
        <v>-3.4374372451607835E-2</v>
      </c>
      <c r="S245" s="190">
        <f t="shared" si="58"/>
        <v>-3.0808546648253388E-2</v>
      </c>
      <c r="T245" s="193">
        <v>4062</v>
      </c>
      <c r="U245" s="208">
        <v>114533</v>
      </c>
      <c r="V245" s="4">
        <v>28092.469953397107</v>
      </c>
      <c r="W245" s="45"/>
      <c r="X245" s="4"/>
      <c r="Y245" s="45"/>
      <c r="Z245" s="45"/>
      <c r="AA245" s="44"/>
      <c r="AB245" s="44"/>
    </row>
    <row r="246" spans="2:28">
      <c r="B246" s="3">
        <v>4612</v>
      </c>
      <c r="C246" t="s">
        <v>266</v>
      </c>
      <c r="D246" s="199">
        <v>146291</v>
      </c>
      <c r="E246" s="37">
        <f t="shared" si="54"/>
        <v>25371.314602844257</v>
      </c>
      <c r="F246" s="169">
        <f t="shared" si="55"/>
        <v>0.80632723728485312</v>
      </c>
      <c r="G246" s="38">
        <f t="shared" si="59"/>
        <v>3656.3809572356877</v>
      </c>
      <c r="H246" s="38">
        <f t="shared" si="60"/>
        <v>21082.692599420974</v>
      </c>
      <c r="I246" s="38">
        <f t="shared" si="61"/>
        <v>1031.6039914491867</v>
      </c>
      <c r="J246" s="39">
        <f t="shared" si="62"/>
        <v>5948.2286146960096</v>
      </c>
      <c r="K246" s="38">
        <f t="shared" si="63"/>
        <v>675.93983113499075</v>
      </c>
      <c r="L246" s="39">
        <f t="shared" si="64"/>
        <v>3897.4690663243564</v>
      </c>
      <c r="M246" s="35">
        <f t="shared" si="65"/>
        <v>24980.161665745331</v>
      </c>
      <c r="N246" s="35">
        <f t="shared" si="66"/>
        <v>171271.16166574534</v>
      </c>
      <c r="O246" s="35">
        <f t="shared" si="67"/>
        <v>29703.635391214939</v>
      </c>
      <c r="P246" s="36">
        <f t="shared" si="56"/>
        <v>0.94401297832749731</v>
      </c>
      <c r="Q246" s="195">
        <v>684.50897953852473</v>
      </c>
      <c r="R246" s="190">
        <f t="shared" si="57"/>
        <v>3.2771145578154449E-2</v>
      </c>
      <c r="S246" s="190">
        <f t="shared" si="58"/>
        <v>2.4711016970624541E-2</v>
      </c>
      <c r="T246" s="193">
        <v>5766</v>
      </c>
      <c r="U246" s="208">
        <v>141649</v>
      </c>
      <c r="V246" s="4">
        <v>24759.482607935675</v>
      </c>
      <c r="W246" s="45"/>
      <c r="X246" s="4"/>
      <c r="Y246" s="45"/>
      <c r="Z246" s="45"/>
      <c r="AA246" s="44"/>
      <c r="AB246" s="44"/>
    </row>
    <row r="247" spans="2:28">
      <c r="B247" s="3">
        <v>4613</v>
      </c>
      <c r="C247" t="s">
        <v>267</v>
      </c>
      <c r="D247" s="199">
        <v>334069</v>
      </c>
      <c r="E247" s="37">
        <f t="shared" si="54"/>
        <v>27939.198795684537</v>
      </c>
      <c r="F247" s="169">
        <f t="shared" si="55"/>
        <v>0.88793731541017917</v>
      </c>
      <c r="G247" s="38">
        <f t="shared" si="59"/>
        <v>2115.6504415315198</v>
      </c>
      <c r="H247" s="38">
        <f t="shared" si="60"/>
        <v>25296.832329392382</v>
      </c>
      <c r="I247" s="38">
        <f t="shared" si="61"/>
        <v>132.8445239550887</v>
      </c>
      <c r="J247" s="39">
        <f t="shared" si="62"/>
        <v>1588.4219729309957</v>
      </c>
      <c r="K247" s="38">
        <f t="shared" si="63"/>
        <v>-222.81963635910714</v>
      </c>
      <c r="L247" s="39">
        <f t="shared" si="64"/>
        <v>-2664.254391945844</v>
      </c>
      <c r="M247" s="35">
        <f t="shared" si="65"/>
        <v>22632.577937446538</v>
      </c>
      <c r="N247" s="35">
        <f t="shared" si="66"/>
        <v>356701.57793744653</v>
      </c>
      <c r="O247" s="35">
        <f t="shared" si="67"/>
        <v>29832.029600856949</v>
      </c>
      <c r="P247" s="36">
        <f t="shared" si="56"/>
        <v>0.94809348223376344</v>
      </c>
      <c r="Q247" s="195">
        <v>1644.2908720676169</v>
      </c>
      <c r="R247" s="190">
        <f t="shared" si="57"/>
        <v>5.2206515132366838E-3</v>
      </c>
      <c r="S247" s="190">
        <f t="shared" si="58"/>
        <v>5.4728604247145027E-3</v>
      </c>
      <c r="T247" s="193">
        <v>11957</v>
      </c>
      <c r="U247" s="208">
        <v>332334</v>
      </c>
      <c r="V247" s="4">
        <v>27787.123745819397</v>
      </c>
      <c r="W247" s="45"/>
      <c r="X247" s="4"/>
      <c r="Y247" s="45"/>
      <c r="Z247" s="45"/>
      <c r="AA247" s="44"/>
      <c r="AB247" s="44"/>
    </row>
    <row r="248" spans="2:28">
      <c r="B248" s="3">
        <v>4614</v>
      </c>
      <c r="C248" t="s">
        <v>268</v>
      </c>
      <c r="D248" s="199">
        <v>543385</v>
      </c>
      <c r="E248" s="37">
        <f t="shared" si="54"/>
        <v>28966.629351244737</v>
      </c>
      <c r="F248" s="169">
        <f t="shared" si="55"/>
        <v>0.9205901461497431</v>
      </c>
      <c r="G248" s="38">
        <f t="shared" si="59"/>
        <v>1499.1921081953994</v>
      </c>
      <c r="H248" s="38">
        <f t="shared" si="60"/>
        <v>28123.344757637497</v>
      </c>
      <c r="I248" s="38">
        <f t="shared" si="61"/>
        <v>0</v>
      </c>
      <c r="J248" s="39">
        <f t="shared" si="62"/>
        <v>0</v>
      </c>
      <c r="K248" s="38">
        <f t="shared" si="63"/>
        <v>-355.66416031419584</v>
      </c>
      <c r="L248" s="39">
        <f t="shared" si="64"/>
        <v>-6671.9039833340003</v>
      </c>
      <c r="M248" s="35">
        <f t="shared" si="65"/>
        <v>21451.440774303497</v>
      </c>
      <c r="N248" s="35">
        <f t="shared" si="66"/>
        <v>564836.44077430351</v>
      </c>
      <c r="O248" s="35">
        <f t="shared" si="67"/>
        <v>30110.157299125942</v>
      </c>
      <c r="P248" s="36">
        <f t="shared" si="56"/>
        <v>0.95693267492315182</v>
      </c>
      <c r="Q248" s="195">
        <v>1868.4235836977168</v>
      </c>
      <c r="R248" s="190">
        <f t="shared" si="57"/>
        <v>5.281852996133425E-3</v>
      </c>
      <c r="S248" s="190">
        <f t="shared" si="58"/>
        <v>2.0664944386534975E-3</v>
      </c>
      <c r="T248" s="193">
        <v>18759</v>
      </c>
      <c r="U248" s="208">
        <v>540530</v>
      </c>
      <c r="V248" s="4">
        <v>28906.893416760253</v>
      </c>
      <c r="W248" s="45"/>
      <c r="X248" s="4"/>
      <c r="Y248" s="45"/>
      <c r="Z248" s="45"/>
      <c r="AA248" s="44"/>
      <c r="AB248" s="44"/>
    </row>
    <row r="249" spans="2:28">
      <c r="B249" s="3">
        <v>4615</v>
      </c>
      <c r="C249" t="s">
        <v>269</v>
      </c>
      <c r="D249" s="199">
        <v>87982</v>
      </c>
      <c r="E249" s="37">
        <f t="shared" si="54"/>
        <v>27589.212919410475</v>
      </c>
      <c r="F249" s="169">
        <f t="shared" si="55"/>
        <v>0.87681439375151415</v>
      </c>
      <c r="G249" s="38">
        <f t="shared" si="59"/>
        <v>2325.6419672959569</v>
      </c>
      <c r="H249" s="38">
        <f t="shared" si="60"/>
        <v>7416.4722337068069</v>
      </c>
      <c r="I249" s="38">
        <f t="shared" si="61"/>
        <v>255.33958065101049</v>
      </c>
      <c r="J249" s="39">
        <f t="shared" si="62"/>
        <v>814.27792269607244</v>
      </c>
      <c r="K249" s="38">
        <f t="shared" si="63"/>
        <v>-100.32457966318535</v>
      </c>
      <c r="L249" s="39">
        <f t="shared" si="64"/>
        <v>-319.93508454589806</v>
      </c>
      <c r="M249" s="35">
        <f t="shared" si="65"/>
        <v>7096.5371491609085</v>
      </c>
      <c r="N249" s="35">
        <f t="shared" si="66"/>
        <v>95078.537149160911</v>
      </c>
      <c r="O249" s="35">
        <f t="shared" si="67"/>
        <v>29814.530307043246</v>
      </c>
      <c r="P249" s="36">
        <f t="shared" si="56"/>
        <v>0.94753733615083024</v>
      </c>
      <c r="Q249" s="195">
        <v>519.28498712249439</v>
      </c>
      <c r="R249" s="190">
        <f t="shared" si="57"/>
        <v>-2.8510224813391636E-2</v>
      </c>
      <c r="S249" s="190">
        <f t="shared" si="58"/>
        <v>-2.485457184937807E-2</v>
      </c>
      <c r="T249" s="193">
        <v>3189</v>
      </c>
      <c r="U249" s="208">
        <v>90564</v>
      </c>
      <c r="V249" s="4">
        <v>28292.408622305531</v>
      </c>
      <c r="W249" s="45"/>
      <c r="X249" s="4"/>
      <c r="Y249" s="45"/>
      <c r="Z249" s="45"/>
      <c r="AA249" s="44"/>
      <c r="AB249" s="44"/>
    </row>
    <row r="250" spans="2:28">
      <c r="B250" s="3">
        <v>4616</v>
      </c>
      <c r="C250" t="s">
        <v>270</v>
      </c>
      <c r="D250" s="199">
        <v>94659</v>
      </c>
      <c r="E250" s="37">
        <f t="shared" si="54"/>
        <v>32993.726036946668</v>
      </c>
      <c r="F250" s="169">
        <f t="shared" si="55"/>
        <v>1.048575542085711</v>
      </c>
      <c r="G250" s="38">
        <f t="shared" si="59"/>
        <v>-917.06590322575869</v>
      </c>
      <c r="H250" s="38">
        <f t="shared" si="60"/>
        <v>-2631.0620763547017</v>
      </c>
      <c r="I250" s="38">
        <f t="shared" si="61"/>
        <v>0</v>
      </c>
      <c r="J250" s="39">
        <f t="shared" si="62"/>
        <v>0</v>
      </c>
      <c r="K250" s="38">
        <f t="shared" si="63"/>
        <v>-355.66416031419584</v>
      </c>
      <c r="L250" s="39">
        <f t="shared" si="64"/>
        <v>-1020.4004759414279</v>
      </c>
      <c r="M250" s="35">
        <f t="shared" si="65"/>
        <v>-3651.4625522961296</v>
      </c>
      <c r="N250" s="35">
        <f t="shared" si="66"/>
        <v>91007.537447703871</v>
      </c>
      <c r="O250" s="35">
        <f t="shared" si="67"/>
        <v>31720.995973406716</v>
      </c>
      <c r="P250" s="36">
        <f t="shared" si="56"/>
        <v>1.008126833297539</v>
      </c>
      <c r="Q250" s="195">
        <v>-1113.1132010432875</v>
      </c>
      <c r="R250" s="190">
        <f t="shared" si="57"/>
        <v>-0.10498099506438986</v>
      </c>
      <c r="S250" s="190">
        <f t="shared" si="58"/>
        <v>-0.11215612128032545</v>
      </c>
      <c r="T250" s="193">
        <v>2869</v>
      </c>
      <c r="U250" s="208">
        <v>105762</v>
      </c>
      <c r="V250" s="4">
        <v>37161.63035839775</v>
      </c>
      <c r="W250" s="45"/>
      <c r="X250" s="4"/>
      <c r="Y250" s="45"/>
      <c r="Z250" s="45"/>
      <c r="AA250" s="44"/>
      <c r="AB250" s="44"/>
    </row>
    <row r="251" spans="2:28">
      <c r="B251" s="3">
        <v>4617</v>
      </c>
      <c r="C251" t="s">
        <v>271</v>
      </c>
      <c r="D251" s="199">
        <v>371702</v>
      </c>
      <c r="E251" s="37">
        <f t="shared" si="54"/>
        <v>28437.150944839723</v>
      </c>
      <c r="F251" s="169">
        <f t="shared" si="55"/>
        <v>0.90376276186470961</v>
      </c>
      <c r="G251" s="38">
        <f t="shared" si="59"/>
        <v>1816.8791520384082</v>
      </c>
      <c r="H251" s="38">
        <f t="shared" si="60"/>
        <v>23748.427396294031</v>
      </c>
      <c r="I251" s="38">
        <f t="shared" si="61"/>
        <v>0</v>
      </c>
      <c r="J251" s="39">
        <f t="shared" si="62"/>
        <v>0</v>
      </c>
      <c r="K251" s="38">
        <f t="shared" si="63"/>
        <v>-355.66416031419584</v>
      </c>
      <c r="L251" s="39">
        <f t="shared" si="64"/>
        <v>-4648.8862394668531</v>
      </c>
      <c r="M251" s="35">
        <f t="shared" si="65"/>
        <v>19099.541156827177</v>
      </c>
      <c r="N251" s="35">
        <f t="shared" si="66"/>
        <v>390801.54115682718</v>
      </c>
      <c r="O251" s="35">
        <f t="shared" si="67"/>
        <v>29898.365936563932</v>
      </c>
      <c r="P251" s="36">
        <f t="shared" si="56"/>
        <v>0.95020172120913826</v>
      </c>
      <c r="Q251" s="195">
        <v>191.4669045531773</v>
      </c>
      <c r="R251" s="190">
        <f t="shared" si="57"/>
        <v>-8.5329193573770151E-3</v>
      </c>
      <c r="S251" s="190">
        <f t="shared" si="58"/>
        <v>-3.526659138387362E-3</v>
      </c>
      <c r="T251" s="193">
        <v>13071</v>
      </c>
      <c r="U251" s="208">
        <v>374901</v>
      </c>
      <c r="V251" s="4">
        <v>28537.794016898835</v>
      </c>
      <c r="W251" s="45"/>
      <c r="X251" s="4"/>
      <c r="Y251" s="45"/>
      <c r="Z251" s="45"/>
      <c r="AA251" s="44"/>
      <c r="AB251" s="44"/>
    </row>
    <row r="252" spans="2:28">
      <c r="B252" s="136">
        <v>4618</v>
      </c>
      <c r="C252" s="34" t="s">
        <v>272</v>
      </c>
      <c r="D252" s="199">
        <v>348649</v>
      </c>
      <c r="E252" s="37">
        <f t="shared" si="54"/>
        <v>31557.657494569154</v>
      </c>
      <c r="F252" s="169">
        <f t="shared" si="55"/>
        <v>1.0029357635226743</v>
      </c>
      <c r="G252" s="38">
        <f t="shared" si="59"/>
        <v>-55.424777799250293</v>
      </c>
      <c r="H252" s="38">
        <f t="shared" si="60"/>
        <v>-612.33294512611724</v>
      </c>
      <c r="I252" s="38">
        <f t="shared" si="61"/>
        <v>0</v>
      </c>
      <c r="J252" s="39">
        <f t="shared" si="62"/>
        <v>0</v>
      </c>
      <c r="K252" s="38">
        <f t="shared" si="63"/>
        <v>-355.66416031419584</v>
      </c>
      <c r="L252" s="39">
        <f t="shared" si="64"/>
        <v>-3929.3776431512356</v>
      </c>
      <c r="M252" s="35">
        <f t="shared" si="65"/>
        <v>-4541.7105882773531</v>
      </c>
      <c r="N252" s="35">
        <f t="shared" si="66"/>
        <v>344107.28941172262</v>
      </c>
      <c r="O252" s="35">
        <f t="shared" si="67"/>
        <v>31146.568556455706</v>
      </c>
      <c r="P252" s="36">
        <f t="shared" si="56"/>
        <v>0.98987092187232428</v>
      </c>
      <c r="Q252" s="195">
        <v>1545.0103711654319</v>
      </c>
      <c r="R252" s="190">
        <f t="shared" si="57"/>
        <v>4.0542598301112724E-3</v>
      </c>
      <c r="S252" s="190">
        <f t="shared" si="58"/>
        <v>7.325978996827711E-3</v>
      </c>
      <c r="T252" s="193">
        <v>11048</v>
      </c>
      <c r="U252" s="208">
        <v>347241.19397590362</v>
      </c>
      <c r="V252" s="4">
        <v>31328.148139291199</v>
      </c>
      <c r="W252" s="45"/>
      <c r="X252" s="139"/>
      <c r="Y252" s="45"/>
      <c r="Z252" s="45"/>
      <c r="AA252" s="45"/>
      <c r="AB252" s="44"/>
    </row>
    <row r="253" spans="2:28">
      <c r="B253" s="3">
        <v>4619</v>
      </c>
      <c r="C253" t="s">
        <v>273</v>
      </c>
      <c r="D253" s="199">
        <v>53139</v>
      </c>
      <c r="E253" s="37">
        <f t="shared" si="54"/>
        <v>58652.317880794704</v>
      </c>
      <c r="F253" s="169">
        <f t="shared" si="55"/>
        <v>1.8640327542141784</v>
      </c>
      <c r="G253" s="38">
        <f t="shared" si="59"/>
        <v>-16312.22100953458</v>
      </c>
      <c r="H253" s="38">
        <f t="shared" si="60"/>
        <v>-14778.872234638329</v>
      </c>
      <c r="I253" s="38">
        <f t="shared" si="61"/>
        <v>0</v>
      </c>
      <c r="J253" s="39">
        <f t="shared" si="62"/>
        <v>0</v>
      </c>
      <c r="K253" s="38">
        <f t="shared" si="63"/>
        <v>-355.66416031419584</v>
      </c>
      <c r="L253" s="39">
        <f t="shared" si="64"/>
        <v>-322.23172924466144</v>
      </c>
      <c r="M253" s="35">
        <f t="shared" si="65"/>
        <v>-15101.10396388299</v>
      </c>
      <c r="N253" s="35">
        <f t="shared" si="66"/>
        <v>38037.89603611701</v>
      </c>
      <c r="O253" s="35">
        <f t="shared" si="67"/>
        <v>41984.432710945926</v>
      </c>
      <c r="P253" s="36">
        <f t="shared" si="56"/>
        <v>1.3343097181489258</v>
      </c>
      <c r="Q253" s="195">
        <v>76.290568091586465</v>
      </c>
      <c r="R253" s="190">
        <f t="shared" si="57"/>
        <v>-5.3455646597791236E-2</v>
      </c>
      <c r="S253" s="190">
        <f t="shared" si="58"/>
        <v>-5.3455646597791194E-2</v>
      </c>
      <c r="T253" s="193">
        <v>906</v>
      </c>
      <c r="U253" s="208">
        <v>56140</v>
      </c>
      <c r="V253" s="4">
        <v>61964.679911699779</v>
      </c>
      <c r="W253" s="45"/>
      <c r="X253" s="4"/>
      <c r="Y253" s="45"/>
      <c r="Z253" s="45"/>
      <c r="AA253" s="44"/>
      <c r="AB253" s="44"/>
    </row>
    <row r="254" spans="2:28">
      <c r="B254" s="3">
        <v>4620</v>
      </c>
      <c r="C254" t="s">
        <v>274</v>
      </c>
      <c r="D254" s="199">
        <v>34950</v>
      </c>
      <c r="E254" s="37">
        <f t="shared" si="54"/>
        <v>32361.111111111113</v>
      </c>
      <c r="F254" s="169">
        <f t="shared" si="55"/>
        <v>1.0284703700282505</v>
      </c>
      <c r="G254" s="38">
        <f t="shared" si="59"/>
        <v>-537.49694772442592</v>
      </c>
      <c r="H254" s="38">
        <f t="shared" si="60"/>
        <v>-580.49670354238003</v>
      </c>
      <c r="I254" s="38">
        <f t="shared" si="61"/>
        <v>0</v>
      </c>
      <c r="J254" s="39">
        <f t="shared" si="62"/>
        <v>0</v>
      </c>
      <c r="K254" s="38">
        <f t="shared" si="63"/>
        <v>-355.66416031419584</v>
      </c>
      <c r="L254" s="39">
        <f t="shared" si="64"/>
        <v>-384.11729313933154</v>
      </c>
      <c r="M254" s="35">
        <f t="shared" si="65"/>
        <v>-964.61399668171157</v>
      </c>
      <c r="N254" s="35">
        <f t="shared" si="66"/>
        <v>33985.386003318286</v>
      </c>
      <c r="O254" s="35">
        <f t="shared" si="67"/>
        <v>31467.950003072488</v>
      </c>
      <c r="P254" s="36">
        <f t="shared" si="56"/>
        <v>1.0000847644745545</v>
      </c>
      <c r="Q254" s="195">
        <v>65.285445407192583</v>
      </c>
      <c r="R254" s="190">
        <f t="shared" si="57"/>
        <v>-2.6896090878717006E-2</v>
      </c>
      <c r="S254" s="190">
        <f t="shared" si="58"/>
        <v>-1.5182803083738622E-2</v>
      </c>
      <c r="T254" s="193">
        <v>1080</v>
      </c>
      <c r="U254" s="208">
        <v>35916</v>
      </c>
      <c r="V254" s="4">
        <v>32860.018298261668</v>
      </c>
      <c r="W254" s="45"/>
      <c r="X254" s="4"/>
      <c r="Y254" s="45"/>
      <c r="Z254" s="45"/>
      <c r="AA254" s="44"/>
      <c r="AB254" s="44"/>
    </row>
    <row r="255" spans="2:28">
      <c r="B255" s="136">
        <v>4621</v>
      </c>
      <c r="C255" s="34" t="s">
        <v>275</v>
      </c>
      <c r="D255" s="199">
        <v>443958</v>
      </c>
      <c r="E255" s="37">
        <f t="shared" si="54"/>
        <v>28205.71791613723</v>
      </c>
      <c r="F255" s="169">
        <f t="shared" si="55"/>
        <v>0.89640757520720671</v>
      </c>
      <c r="G255" s="38">
        <f t="shared" si="59"/>
        <v>1955.738969259904</v>
      </c>
      <c r="H255" s="38">
        <f t="shared" si="60"/>
        <v>30783.331376150891</v>
      </c>
      <c r="I255" s="38">
        <f t="shared" si="61"/>
        <v>39.562831796646236</v>
      </c>
      <c r="J255" s="39">
        <f t="shared" si="62"/>
        <v>622.71897247921174</v>
      </c>
      <c r="K255" s="38">
        <f t="shared" si="63"/>
        <v>-316.10132851754963</v>
      </c>
      <c r="L255" s="39">
        <f t="shared" si="64"/>
        <v>-4975.4349108662318</v>
      </c>
      <c r="M255" s="35">
        <f t="shared" si="65"/>
        <v>25807.896465284659</v>
      </c>
      <c r="N255" s="35">
        <f t="shared" si="66"/>
        <v>469765.89646528463</v>
      </c>
      <c r="O255" s="35">
        <f t="shared" si="67"/>
        <v>29845.355556879582</v>
      </c>
      <c r="P255" s="36">
        <f t="shared" si="56"/>
        <v>0.94851699522361477</v>
      </c>
      <c r="Q255" s="195">
        <v>2100.6050009136925</v>
      </c>
      <c r="R255" s="190">
        <f t="shared" si="57"/>
        <v>-1.9853824972811678E-2</v>
      </c>
      <c r="S255" s="190">
        <f t="shared" si="58"/>
        <v>-2.7886789177291139E-2</v>
      </c>
      <c r="T255" s="193">
        <v>15740</v>
      </c>
      <c r="U255" s="208">
        <v>452950.80602409638</v>
      </c>
      <c r="V255" s="4">
        <v>29014.848890147739</v>
      </c>
      <c r="W255" s="45"/>
      <c r="X255" s="139"/>
      <c r="Y255" s="45"/>
      <c r="Z255" s="45"/>
      <c r="AA255" s="45"/>
      <c r="AB255" s="44"/>
    </row>
    <row r="256" spans="2:28">
      <c r="B256" s="3">
        <v>4622</v>
      </c>
      <c r="C256" t="s">
        <v>276</v>
      </c>
      <c r="D256" s="199">
        <v>233626</v>
      </c>
      <c r="E256" s="37">
        <f t="shared" si="54"/>
        <v>27625.162587205865</v>
      </c>
      <c r="F256" s="169">
        <f t="shared" si="55"/>
        <v>0.87795691225197503</v>
      </c>
      <c r="G256" s="38">
        <f t="shared" si="59"/>
        <v>2304.0721666187228</v>
      </c>
      <c r="H256" s="38">
        <f t="shared" si="60"/>
        <v>19485.538313094537</v>
      </c>
      <c r="I256" s="38">
        <f t="shared" si="61"/>
        <v>242.7571969226239</v>
      </c>
      <c r="J256" s="39">
        <f t="shared" si="62"/>
        <v>2052.9976143746303</v>
      </c>
      <c r="K256" s="38">
        <f t="shared" si="63"/>
        <v>-112.90696339157194</v>
      </c>
      <c r="L256" s="39">
        <f t="shared" si="64"/>
        <v>-954.85418940252384</v>
      </c>
      <c r="M256" s="35">
        <f t="shared" si="65"/>
        <v>18530.684123692015</v>
      </c>
      <c r="N256" s="35">
        <f t="shared" si="66"/>
        <v>252156.68412369202</v>
      </c>
      <c r="O256" s="35">
        <f t="shared" si="67"/>
        <v>29816.327790433013</v>
      </c>
      <c r="P256" s="36">
        <f t="shared" si="56"/>
        <v>0.94759446207585318</v>
      </c>
      <c r="Q256" s="195">
        <v>-755.71841138444142</v>
      </c>
      <c r="R256" s="36">
        <f t="shared" si="57"/>
        <v>-4.7711143107869785E-3</v>
      </c>
      <c r="S256" s="36">
        <f t="shared" si="58"/>
        <v>-6.6540115758960466E-3</v>
      </c>
      <c r="T256" s="193">
        <v>8457</v>
      </c>
      <c r="U256" s="208">
        <v>234746</v>
      </c>
      <c r="V256" s="4">
        <v>27810.212060182443</v>
      </c>
      <c r="Y256" s="44"/>
      <c r="Z256" s="44"/>
      <c r="AA256" s="44"/>
      <c r="AB256" s="44"/>
    </row>
    <row r="257" spans="2:28">
      <c r="B257" s="3">
        <v>4623</v>
      </c>
      <c r="C257" t="s">
        <v>277</v>
      </c>
      <c r="D257" s="199">
        <v>67747</v>
      </c>
      <c r="E257" s="37">
        <f t="shared" si="54"/>
        <v>27262.374245472838</v>
      </c>
      <c r="F257" s="169">
        <f t="shared" si="55"/>
        <v>0.86642711468776246</v>
      </c>
      <c r="G257" s="38">
        <f t="shared" si="59"/>
        <v>2521.7451716585388</v>
      </c>
      <c r="H257" s="38">
        <f t="shared" si="60"/>
        <v>6266.5367515714688</v>
      </c>
      <c r="I257" s="38">
        <f t="shared" si="61"/>
        <v>369.73311652918323</v>
      </c>
      <c r="J257" s="39">
        <f t="shared" si="62"/>
        <v>918.78679457502028</v>
      </c>
      <c r="K257" s="38">
        <f t="shared" si="63"/>
        <v>14.068956214987395</v>
      </c>
      <c r="L257" s="39">
        <f t="shared" si="64"/>
        <v>34.961356194243677</v>
      </c>
      <c r="M257" s="35">
        <f t="shared" si="65"/>
        <v>6301.4981077657121</v>
      </c>
      <c r="N257" s="35">
        <f t="shared" si="66"/>
        <v>74048.498107765714</v>
      </c>
      <c r="O257" s="35">
        <f t="shared" si="67"/>
        <v>29798.188373346362</v>
      </c>
      <c r="P257" s="36">
        <f t="shared" si="56"/>
        <v>0.9470179721976425</v>
      </c>
      <c r="Q257" s="195">
        <v>515.71809125099207</v>
      </c>
      <c r="R257" s="36">
        <f t="shared" si="57"/>
        <v>5.446720094983675E-3</v>
      </c>
      <c r="S257" s="36">
        <f t="shared" si="58"/>
        <v>-2.6454064248953692E-3</v>
      </c>
      <c r="T257" s="193">
        <v>2485</v>
      </c>
      <c r="U257" s="208">
        <v>67380</v>
      </c>
      <c r="V257" s="4">
        <v>27334.68559837728</v>
      </c>
      <c r="Y257" s="44"/>
      <c r="Z257" s="44"/>
      <c r="AA257" s="44"/>
      <c r="AB257" s="44"/>
    </row>
    <row r="258" spans="2:28">
      <c r="B258" s="3">
        <v>4624</v>
      </c>
      <c r="C258" t="s">
        <v>278</v>
      </c>
      <c r="D258" s="199">
        <v>702109</v>
      </c>
      <c r="E258" s="37">
        <f t="shared" si="54"/>
        <v>28188.092179219526</v>
      </c>
      <c r="F258" s="169">
        <f t="shared" si="55"/>
        <v>0.89584741062856998</v>
      </c>
      <c r="G258" s="38">
        <f t="shared" si="59"/>
        <v>1966.3144114105262</v>
      </c>
      <c r="H258" s="38">
        <f t="shared" si="60"/>
        <v>48976.959359413384</v>
      </c>
      <c r="I258" s="38">
        <f t="shared" si="61"/>
        <v>45.731839717842554</v>
      </c>
      <c r="J258" s="39">
        <f t="shared" si="62"/>
        <v>1139.0886636920225</v>
      </c>
      <c r="K258" s="38">
        <f t="shared" si="63"/>
        <v>-309.93232059635329</v>
      </c>
      <c r="L258" s="39">
        <f t="shared" si="64"/>
        <v>-7719.7942414139679</v>
      </c>
      <c r="M258" s="35">
        <f t="shared" si="65"/>
        <v>41257.165117999415</v>
      </c>
      <c r="N258" s="35">
        <f t="shared" si="66"/>
        <v>743366.16511799942</v>
      </c>
      <c r="O258" s="35">
        <f t="shared" si="67"/>
        <v>29844.474270033701</v>
      </c>
      <c r="P258" s="36">
        <f t="shared" si="56"/>
        <v>0.94848898699468309</v>
      </c>
      <c r="Q258" s="195">
        <v>3185.8289175831451</v>
      </c>
      <c r="R258" s="36">
        <f t="shared" si="57"/>
        <v>-5.7352522590521397E-3</v>
      </c>
      <c r="S258" s="36">
        <f t="shared" si="58"/>
        <v>-1.5435201420006574E-2</v>
      </c>
      <c r="T258" s="193">
        <v>24908</v>
      </c>
      <c r="U258" s="208">
        <v>706159</v>
      </c>
      <c r="V258" s="4">
        <v>28630.002027163999</v>
      </c>
      <c r="Y258" s="44"/>
      <c r="Z258" s="45"/>
      <c r="AA258" s="45"/>
      <c r="AB258" s="44"/>
    </row>
    <row r="259" spans="2:28">
      <c r="B259" s="3">
        <v>4625</v>
      </c>
      <c r="C259" t="s">
        <v>279</v>
      </c>
      <c r="D259" s="199">
        <v>264097</v>
      </c>
      <c r="E259" s="37">
        <f t="shared" si="54"/>
        <v>50438.693659281897</v>
      </c>
      <c r="F259" s="169">
        <f t="shared" si="55"/>
        <v>1.6029950811451639</v>
      </c>
      <c r="G259" s="38">
        <f t="shared" si="59"/>
        <v>-11384.046476626896</v>
      </c>
      <c r="H259" s="38">
        <f t="shared" si="60"/>
        <v>-59606.867351618421</v>
      </c>
      <c r="I259" s="38">
        <f t="shared" si="61"/>
        <v>0</v>
      </c>
      <c r="J259" s="39">
        <f t="shared" si="62"/>
        <v>0</v>
      </c>
      <c r="K259" s="38">
        <f t="shared" si="63"/>
        <v>-355.66416031419584</v>
      </c>
      <c r="L259" s="39">
        <f t="shared" si="64"/>
        <v>-1862.2575434051294</v>
      </c>
      <c r="M259" s="35">
        <f t="shared" si="65"/>
        <v>-61469.124895023553</v>
      </c>
      <c r="N259" s="35">
        <f t="shared" si="66"/>
        <v>202627.87510497644</v>
      </c>
      <c r="O259" s="35">
        <f t="shared" si="67"/>
        <v>38698.983022340806</v>
      </c>
      <c r="P259" s="36">
        <f t="shared" si="56"/>
        <v>1.2298946489213201</v>
      </c>
      <c r="Q259" s="195">
        <v>-191.32426652585855</v>
      </c>
      <c r="R259" s="36">
        <f t="shared" si="57"/>
        <v>1.9136521853221063E-2</v>
      </c>
      <c r="S259" s="36">
        <f t="shared" si="58"/>
        <v>1.4465155060922186E-2</v>
      </c>
      <c r="T259" s="193">
        <v>5236</v>
      </c>
      <c r="U259" s="208">
        <v>259138</v>
      </c>
      <c r="V259" s="4">
        <v>49719.493476592477</v>
      </c>
      <c r="Y259" s="44"/>
      <c r="Z259" s="44"/>
      <c r="AA259" s="44"/>
      <c r="AB259" s="44"/>
    </row>
    <row r="260" spans="2:28">
      <c r="B260" s="3">
        <v>4626</v>
      </c>
      <c r="C260" t="s">
        <v>280</v>
      </c>
      <c r="D260" s="199">
        <v>1073322</v>
      </c>
      <c r="E260" s="37">
        <f t="shared" si="54"/>
        <v>28012.370811149387</v>
      </c>
      <c r="F260" s="169">
        <f t="shared" si="55"/>
        <v>0.8902627995248148</v>
      </c>
      <c r="G260" s="38">
        <f t="shared" si="59"/>
        <v>2071.7472322526096</v>
      </c>
      <c r="H260" s="38">
        <f t="shared" si="60"/>
        <v>79381.066950990993</v>
      </c>
      <c r="I260" s="38">
        <f t="shared" si="61"/>
        <v>107.23431854239115</v>
      </c>
      <c r="J260" s="39">
        <f t="shared" si="62"/>
        <v>4108.7901492702595</v>
      </c>
      <c r="K260" s="38">
        <f t="shared" si="63"/>
        <v>-248.42984177180469</v>
      </c>
      <c r="L260" s="39">
        <f t="shared" si="64"/>
        <v>-9518.8378173284673</v>
      </c>
      <c r="M260" s="35">
        <f t="shared" si="65"/>
        <v>69862.22913366252</v>
      </c>
      <c r="N260" s="35">
        <f t="shared" si="66"/>
        <v>1143184.2291336625</v>
      </c>
      <c r="O260" s="35">
        <f t="shared" si="67"/>
        <v>29835.688201630193</v>
      </c>
      <c r="P260" s="36">
        <f t="shared" si="56"/>
        <v>0.94820975643949534</v>
      </c>
      <c r="Q260" s="195">
        <v>6664.6903156431508</v>
      </c>
      <c r="R260" s="36">
        <f t="shared" si="57"/>
        <v>-1.3825274332510389E-2</v>
      </c>
      <c r="S260" s="36">
        <f t="shared" si="58"/>
        <v>-1.894712344013734E-2</v>
      </c>
      <c r="T260" s="193">
        <v>38316</v>
      </c>
      <c r="U260" s="208">
        <v>1088369</v>
      </c>
      <c r="V260" s="4">
        <v>28553.375134454443</v>
      </c>
      <c r="Y260" s="44"/>
      <c r="Z260" s="45"/>
      <c r="AA260" s="45"/>
      <c r="AB260" s="44"/>
    </row>
    <row r="261" spans="2:28">
      <c r="B261" s="3">
        <v>4627</v>
      </c>
      <c r="C261" t="s">
        <v>281</v>
      </c>
      <c r="D261" s="199">
        <v>758102</v>
      </c>
      <c r="E261" s="37">
        <f t="shared" si="54"/>
        <v>25652.285723953577</v>
      </c>
      <c r="F261" s="169">
        <f t="shared" si="55"/>
        <v>0.81525679696228137</v>
      </c>
      <c r="G261" s="38">
        <f t="shared" si="59"/>
        <v>3487.7982845700958</v>
      </c>
      <c r="H261" s="38">
        <f t="shared" si="60"/>
        <v>103074.90270390004</v>
      </c>
      <c r="I261" s="38">
        <f t="shared" si="61"/>
        <v>933.26409906092465</v>
      </c>
      <c r="J261" s="39">
        <f t="shared" si="62"/>
        <v>27580.753919547507</v>
      </c>
      <c r="K261" s="38">
        <f t="shared" si="63"/>
        <v>577.59993874672887</v>
      </c>
      <c r="L261" s="39">
        <f t="shared" si="64"/>
        <v>17069.81098978208</v>
      </c>
      <c r="M261" s="35">
        <f t="shared" si="65"/>
        <v>120144.71369368212</v>
      </c>
      <c r="N261" s="35">
        <f t="shared" si="66"/>
        <v>878246.7136936821</v>
      </c>
      <c r="O261" s="35">
        <f t="shared" si="67"/>
        <v>29717.683947270398</v>
      </c>
      <c r="P261" s="36">
        <f t="shared" si="56"/>
        <v>0.94445945631136852</v>
      </c>
      <c r="Q261" s="195">
        <v>5475.4282296742313</v>
      </c>
      <c r="R261" s="36">
        <f t="shared" si="57"/>
        <v>-1.5634758739610694E-2</v>
      </c>
      <c r="S261" s="36">
        <f t="shared" si="58"/>
        <v>-2.489451365689109E-2</v>
      </c>
      <c r="T261" s="193">
        <v>29553</v>
      </c>
      <c r="U261" s="208">
        <v>770143</v>
      </c>
      <c r="V261" s="4">
        <v>26307.190435525194</v>
      </c>
      <c r="Y261" s="44"/>
      <c r="Z261" s="44"/>
      <c r="AA261" s="44"/>
      <c r="AB261" s="44"/>
    </row>
    <row r="262" spans="2:28">
      <c r="B262" s="3">
        <v>4628</v>
      </c>
      <c r="C262" t="s">
        <v>282</v>
      </c>
      <c r="D262" s="199">
        <v>107407</v>
      </c>
      <c r="E262" s="37">
        <f t="shared" si="54"/>
        <v>27007.040482775963</v>
      </c>
      <c r="F262" s="169">
        <f t="shared" si="55"/>
        <v>0.85831233740153401</v>
      </c>
      <c r="G262" s="38">
        <f t="shared" si="59"/>
        <v>2674.9454292766641</v>
      </c>
      <c r="H262" s="38">
        <f t="shared" si="60"/>
        <v>10638.257972233294</v>
      </c>
      <c r="I262" s="38">
        <f t="shared" si="61"/>
        <v>459.09993347308949</v>
      </c>
      <c r="J262" s="39">
        <f t="shared" si="62"/>
        <v>1825.840435422477</v>
      </c>
      <c r="K262" s="38">
        <f t="shared" si="63"/>
        <v>103.43577315889365</v>
      </c>
      <c r="L262" s="39">
        <f t="shared" si="64"/>
        <v>411.36406985292007</v>
      </c>
      <c r="M262" s="35">
        <f t="shared" si="65"/>
        <v>11049.622042086214</v>
      </c>
      <c r="N262" s="35">
        <f t="shared" si="66"/>
        <v>118456.62204208621</v>
      </c>
      <c r="O262" s="35">
        <f t="shared" si="67"/>
        <v>29785.421685211517</v>
      </c>
      <c r="P262" s="36">
        <f t="shared" si="56"/>
        <v>0.94661223333333111</v>
      </c>
      <c r="Q262" s="195">
        <v>747.88770579685843</v>
      </c>
      <c r="R262" s="36">
        <f t="shared" si="57"/>
        <v>-1.8701920441463994E-2</v>
      </c>
      <c r="S262" s="36">
        <f t="shared" si="58"/>
        <v>-1.9233764610815743E-3</v>
      </c>
      <c r="T262" s="193">
        <v>3977</v>
      </c>
      <c r="U262" s="208">
        <v>109454</v>
      </c>
      <c r="V262" s="4">
        <v>27059.085290482075</v>
      </c>
      <c r="Y262" s="44"/>
      <c r="Z262" s="44"/>
      <c r="AA262" s="44"/>
      <c r="AB262" s="44"/>
    </row>
    <row r="263" spans="2:28">
      <c r="B263" s="3">
        <v>4629</v>
      </c>
      <c r="C263" t="s">
        <v>283</v>
      </c>
      <c r="D263" s="199">
        <v>27348</v>
      </c>
      <c r="E263" s="37">
        <f t="shared" si="54"/>
        <v>70484.536082474224</v>
      </c>
      <c r="F263" s="169">
        <f t="shared" si="55"/>
        <v>2.2400731747780478</v>
      </c>
      <c r="G263" s="38">
        <f t="shared" si="59"/>
        <v>-23411.551930542289</v>
      </c>
      <c r="H263" s="38">
        <f t="shared" si="60"/>
        <v>-9083.6821490504099</v>
      </c>
      <c r="I263" s="38">
        <f t="shared" si="61"/>
        <v>0</v>
      </c>
      <c r="J263" s="39">
        <f t="shared" si="62"/>
        <v>0</v>
      </c>
      <c r="K263" s="38">
        <f t="shared" si="63"/>
        <v>-355.66416031419584</v>
      </c>
      <c r="L263" s="39">
        <f t="shared" si="64"/>
        <v>-137.99769420190799</v>
      </c>
      <c r="M263" s="35">
        <f t="shared" si="65"/>
        <v>-9221.6798432523174</v>
      </c>
      <c r="N263" s="35">
        <f t="shared" si="66"/>
        <v>18126.320156747683</v>
      </c>
      <c r="O263" s="35">
        <f t="shared" si="67"/>
        <v>46717.319991617733</v>
      </c>
      <c r="P263" s="36">
        <f t="shared" si="56"/>
        <v>1.4847258863744737</v>
      </c>
      <c r="Q263" s="195">
        <v>56.563289646290286</v>
      </c>
      <c r="R263" s="36">
        <f t="shared" si="57"/>
        <v>-4.8397074342272847E-3</v>
      </c>
      <c r="S263" s="36">
        <f t="shared" si="58"/>
        <v>-2.5358476353109154E-2</v>
      </c>
      <c r="T263" s="193">
        <v>388</v>
      </c>
      <c r="U263" s="208">
        <v>27481</v>
      </c>
      <c r="V263" s="4">
        <v>72318.421052631573</v>
      </c>
      <c r="Y263" s="44"/>
      <c r="Z263" s="44"/>
      <c r="AA263" s="44"/>
      <c r="AB263" s="44"/>
    </row>
    <row r="264" spans="2:28">
      <c r="B264" s="3">
        <v>4630</v>
      </c>
      <c r="C264" t="s">
        <v>284</v>
      </c>
      <c r="D264" s="199">
        <v>202713</v>
      </c>
      <c r="E264" s="37">
        <f t="shared" ref="E264:E327" si="68">D264/T264*1000</f>
        <v>25032.477154853052</v>
      </c>
      <c r="F264" s="169">
        <f t="shared" ref="F264:F327" si="69">E264/E$363</f>
        <v>0.79555862447924108</v>
      </c>
      <c r="G264" s="38">
        <f t="shared" si="59"/>
        <v>3859.6834260304108</v>
      </c>
      <c r="H264" s="38">
        <f t="shared" si="60"/>
        <v>31255.716383994266</v>
      </c>
      <c r="I264" s="38">
        <f t="shared" si="61"/>
        <v>1150.1970982461085</v>
      </c>
      <c r="J264" s="39">
        <f t="shared" si="62"/>
        <v>9314.2961015969868</v>
      </c>
      <c r="K264" s="38">
        <f t="shared" si="63"/>
        <v>794.53293793191256</v>
      </c>
      <c r="L264" s="39">
        <f t="shared" si="64"/>
        <v>6434.1277313726277</v>
      </c>
      <c r="M264" s="35">
        <f t="shared" si="65"/>
        <v>37689.844115366897</v>
      </c>
      <c r="N264" s="35">
        <f t="shared" si="66"/>
        <v>240402.8441153669</v>
      </c>
      <c r="O264" s="35">
        <f t="shared" si="67"/>
        <v>29686.693518815373</v>
      </c>
      <c r="P264" s="36">
        <f t="shared" ref="P264:P327" si="70">O264/O$363</f>
        <v>0.9434745476872165</v>
      </c>
      <c r="Q264" s="195">
        <v>1055.1868221129043</v>
      </c>
      <c r="R264" s="36">
        <f t="shared" ref="R264:R327" si="71">(D264-U264)/U264</f>
        <v>-7.9088137268816475E-3</v>
      </c>
      <c r="S264" s="36">
        <f t="shared" ref="S264:S327" si="72">(E264-V264)/V264</f>
        <v>-5.213579582894372E-3</v>
      </c>
      <c r="T264" s="193">
        <v>8098</v>
      </c>
      <c r="U264" s="208">
        <v>204329</v>
      </c>
      <c r="V264" s="4">
        <v>25163.669950738917</v>
      </c>
      <c r="Y264" s="44"/>
      <c r="Z264" s="44"/>
      <c r="AA264" s="44"/>
      <c r="AB264" s="44"/>
    </row>
    <row r="265" spans="2:28">
      <c r="B265" s="3">
        <v>4631</v>
      </c>
      <c r="C265" t="s">
        <v>285</v>
      </c>
      <c r="D265" s="199">
        <v>779977</v>
      </c>
      <c r="E265" s="37">
        <f t="shared" si="68"/>
        <v>26689.604434711197</v>
      </c>
      <c r="F265" s="169">
        <f t="shared" si="69"/>
        <v>0.84822388374206181</v>
      </c>
      <c r="G265" s="38">
        <f t="shared" si="59"/>
        <v>2865.4070581155238</v>
      </c>
      <c r="H265" s="38">
        <f t="shared" si="60"/>
        <v>83738.655866368077</v>
      </c>
      <c r="I265" s="38">
        <f t="shared" si="61"/>
        <v>570.20255029575776</v>
      </c>
      <c r="J265" s="39">
        <f t="shared" si="62"/>
        <v>16663.599329843226</v>
      </c>
      <c r="K265" s="38">
        <f t="shared" si="63"/>
        <v>214.53838998156192</v>
      </c>
      <c r="L265" s="39">
        <f t="shared" si="64"/>
        <v>6269.6699088211653</v>
      </c>
      <c r="M265" s="35">
        <f t="shared" si="65"/>
        <v>90008.325775189238</v>
      </c>
      <c r="N265" s="35">
        <f t="shared" si="66"/>
        <v>869985.32577518921</v>
      </c>
      <c r="O265" s="35">
        <f t="shared" si="67"/>
        <v>29769.549882808282</v>
      </c>
      <c r="P265" s="36">
        <f t="shared" si="70"/>
        <v>0.94610781065035754</v>
      </c>
      <c r="Q265" s="195">
        <v>4543.8462570297706</v>
      </c>
      <c r="R265" s="36">
        <f t="shared" si="71"/>
        <v>-1.6892304938749325E-2</v>
      </c>
      <c r="S265" s="36">
        <f t="shared" si="72"/>
        <v>-2.1400121498364965E-2</v>
      </c>
      <c r="T265" s="193">
        <v>29224</v>
      </c>
      <c r="U265" s="208">
        <v>793379</v>
      </c>
      <c r="V265" s="4">
        <v>27273.255414231695</v>
      </c>
      <c r="Y265" s="44"/>
      <c r="Z265" s="45"/>
      <c r="AA265" s="45"/>
      <c r="AB265" s="44"/>
    </row>
    <row r="266" spans="2:28">
      <c r="B266" s="3">
        <v>4632</v>
      </c>
      <c r="C266" t="s">
        <v>286</v>
      </c>
      <c r="D266" s="199">
        <v>96979</v>
      </c>
      <c r="E266" s="37">
        <f t="shared" si="68"/>
        <v>33790.592334494773</v>
      </c>
      <c r="F266" s="169">
        <f t="shared" si="69"/>
        <v>1.0739007966200322</v>
      </c>
      <c r="G266" s="38">
        <f t="shared" si="59"/>
        <v>-1395.185681754622</v>
      </c>
      <c r="H266" s="38">
        <f t="shared" si="60"/>
        <v>-4004.182906635765</v>
      </c>
      <c r="I266" s="38">
        <f t="shared" si="61"/>
        <v>0</v>
      </c>
      <c r="J266" s="39">
        <f t="shared" si="62"/>
        <v>0</v>
      </c>
      <c r="K266" s="38">
        <f t="shared" si="63"/>
        <v>-355.66416031419584</v>
      </c>
      <c r="L266" s="39">
        <f t="shared" si="64"/>
        <v>-1020.7561401017421</v>
      </c>
      <c r="M266" s="35">
        <f t="shared" si="65"/>
        <v>-5024.9390467375069</v>
      </c>
      <c r="N266" s="35">
        <f t="shared" si="66"/>
        <v>91954.060953262495</v>
      </c>
      <c r="O266" s="35">
        <f t="shared" si="67"/>
        <v>32039.742492425958</v>
      </c>
      <c r="P266" s="36">
        <f t="shared" si="70"/>
        <v>1.0182569351112676</v>
      </c>
      <c r="Q266" s="195">
        <v>424.25113733208309</v>
      </c>
      <c r="R266" s="36">
        <f t="shared" si="71"/>
        <v>2.0520051773669092E-2</v>
      </c>
      <c r="S266" s="36">
        <f t="shared" si="72"/>
        <v>2.6564944066405177E-2</v>
      </c>
      <c r="T266" s="193">
        <v>2870</v>
      </c>
      <c r="U266" s="208">
        <v>95029</v>
      </c>
      <c r="V266" s="4">
        <v>32916.175961205401</v>
      </c>
      <c r="Y266" s="44"/>
      <c r="Z266" s="44"/>
      <c r="AA266" s="44"/>
      <c r="AB266" s="44"/>
    </row>
    <row r="267" spans="2:28">
      <c r="B267" s="3">
        <v>4633</v>
      </c>
      <c r="C267" t="s">
        <v>287</v>
      </c>
      <c r="D267" s="199">
        <v>15842</v>
      </c>
      <c r="E267" s="37">
        <f t="shared" si="68"/>
        <v>28908.759124087592</v>
      </c>
      <c r="F267" s="169">
        <f t="shared" si="69"/>
        <v>0.91875096906668263</v>
      </c>
      <c r="G267" s="38">
        <f t="shared" si="59"/>
        <v>1533.9142444896868</v>
      </c>
      <c r="H267" s="38">
        <f t="shared" si="60"/>
        <v>840.58500598034834</v>
      </c>
      <c r="I267" s="38">
        <f t="shared" si="61"/>
        <v>0</v>
      </c>
      <c r="J267" s="39">
        <f t="shared" si="62"/>
        <v>0</v>
      </c>
      <c r="K267" s="38">
        <f t="shared" si="63"/>
        <v>-355.66416031419584</v>
      </c>
      <c r="L267" s="39">
        <f t="shared" si="64"/>
        <v>-194.9039598521793</v>
      </c>
      <c r="M267" s="35">
        <f t="shared" si="65"/>
        <v>645.6810461281691</v>
      </c>
      <c r="N267" s="35">
        <f t="shared" si="66"/>
        <v>16487.681046128168</v>
      </c>
      <c r="O267" s="35">
        <f t="shared" si="67"/>
        <v>30087.00920826308</v>
      </c>
      <c r="P267" s="36">
        <f t="shared" si="70"/>
        <v>0.95619700408992747</v>
      </c>
      <c r="Q267" s="195">
        <v>70.857429706613857</v>
      </c>
      <c r="R267" s="36">
        <f t="shared" si="71"/>
        <v>6.6729513164096699E-2</v>
      </c>
      <c r="S267" s="36">
        <f t="shared" si="72"/>
        <v>9.3981727004055368E-2</v>
      </c>
      <c r="T267" s="193">
        <v>548</v>
      </c>
      <c r="U267" s="208">
        <v>14851</v>
      </c>
      <c r="V267" s="4">
        <v>26425.266903914591</v>
      </c>
      <c r="Y267" s="44"/>
      <c r="Z267" s="44"/>
    </row>
    <row r="268" spans="2:28">
      <c r="B268" s="3">
        <v>4634</v>
      </c>
      <c r="C268" t="s">
        <v>288</v>
      </c>
      <c r="D268" s="199">
        <v>57444</v>
      </c>
      <c r="E268" s="37">
        <f t="shared" si="68"/>
        <v>33970.431697220585</v>
      </c>
      <c r="F268" s="169">
        <f t="shared" si="69"/>
        <v>1.0796162819534376</v>
      </c>
      <c r="G268" s="38">
        <f t="shared" si="59"/>
        <v>-1503.0892993901091</v>
      </c>
      <c r="H268" s="38">
        <f t="shared" si="60"/>
        <v>-2541.7240052686743</v>
      </c>
      <c r="I268" s="38">
        <f t="shared" si="61"/>
        <v>0</v>
      </c>
      <c r="J268" s="39">
        <f t="shared" si="62"/>
        <v>0</v>
      </c>
      <c r="K268" s="38">
        <f t="shared" si="63"/>
        <v>-355.66416031419584</v>
      </c>
      <c r="L268" s="39">
        <f t="shared" si="64"/>
        <v>-601.42809509130518</v>
      </c>
      <c r="M268" s="35">
        <f t="shared" si="65"/>
        <v>-3143.1521003599796</v>
      </c>
      <c r="N268" s="35">
        <f t="shared" si="66"/>
        <v>54300.847899640023</v>
      </c>
      <c r="O268" s="35">
        <f t="shared" si="67"/>
        <v>32111.678237516273</v>
      </c>
      <c r="P268" s="36">
        <f t="shared" si="70"/>
        <v>1.0205431292446294</v>
      </c>
      <c r="Q268" s="195">
        <v>250.89619276256008</v>
      </c>
      <c r="R268" s="36">
        <f t="shared" si="71"/>
        <v>-2.6042726347914547E-2</v>
      </c>
      <c r="S268" s="36">
        <f t="shared" si="72"/>
        <v>-1.4523420923288965E-2</v>
      </c>
      <c r="T268" s="193">
        <v>1691</v>
      </c>
      <c r="U268" s="208">
        <v>58980</v>
      </c>
      <c r="V268" s="4">
        <v>34471.06954997078</v>
      </c>
      <c r="Y268" s="44"/>
      <c r="Z268" s="44"/>
    </row>
    <row r="269" spans="2:28">
      <c r="B269" s="3">
        <v>4635</v>
      </c>
      <c r="C269" t="s">
        <v>289</v>
      </c>
      <c r="D269" s="199">
        <v>81292</v>
      </c>
      <c r="E269" s="37">
        <f t="shared" si="68"/>
        <v>35390.509360034826</v>
      </c>
      <c r="F269" s="169">
        <f t="shared" si="69"/>
        <v>1.1247478534352944</v>
      </c>
      <c r="G269" s="38">
        <f t="shared" si="59"/>
        <v>-2355.1358970786537</v>
      </c>
      <c r="H269" s="38">
        <f t="shared" si="60"/>
        <v>-5409.7471555896673</v>
      </c>
      <c r="I269" s="38">
        <f t="shared" si="61"/>
        <v>0</v>
      </c>
      <c r="J269" s="39">
        <f t="shared" si="62"/>
        <v>0</v>
      </c>
      <c r="K269" s="38">
        <f t="shared" si="63"/>
        <v>-355.66416031419584</v>
      </c>
      <c r="L269" s="39">
        <f t="shared" si="64"/>
        <v>-816.96057624170794</v>
      </c>
      <c r="M269" s="35">
        <f t="shared" si="65"/>
        <v>-6226.707731831375</v>
      </c>
      <c r="N269" s="35">
        <f t="shared" si="66"/>
        <v>75065.292268168618</v>
      </c>
      <c r="O269" s="35">
        <f t="shared" si="67"/>
        <v>32679.709302641975</v>
      </c>
      <c r="P269" s="36">
        <f t="shared" si="70"/>
        <v>1.0385957578373721</v>
      </c>
      <c r="Q269" s="195">
        <v>-121.11475175895885</v>
      </c>
      <c r="R269" s="36">
        <f t="shared" si="71"/>
        <v>7.5746347660385349E-2</v>
      </c>
      <c r="S269" s="36">
        <f t="shared" si="72"/>
        <v>8.7454514265308911E-2</v>
      </c>
      <c r="T269" s="193">
        <v>2297</v>
      </c>
      <c r="U269" s="208">
        <v>75568</v>
      </c>
      <c r="V269" s="4">
        <v>32544.358311800173</v>
      </c>
      <c r="Y269" s="44"/>
      <c r="Z269" s="44"/>
    </row>
    <row r="270" spans="2:28">
      <c r="B270" s="3">
        <v>4636</v>
      </c>
      <c r="C270" t="s">
        <v>290</v>
      </c>
      <c r="D270" s="199">
        <v>24421</v>
      </c>
      <c r="E270" s="37">
        <f t="shared" si="68"/>
        <v>30450.124688279302</v>
      </c>
      <c r="F270" s="169">
        <f t="shared" si="69"/>
        <v>0.96773719845510309</v>
      </c>
      <c r="G270" s="38">
        <f t="shared" si="59"/>
        <v>609.09490597466061</v>
      </c>
      <c r="H270" s="38">
        <f t="shared" si="60"/>
        <v>488.49411459167777</v>
      </c>
      <c r="I270" s="38">
        <f t="shared" si="61"/>
        <v>0</v>
      </c>
      <c r="J270" s="39">
        <f t="shared" si="62"/>
        <v>0</v>
      </c>
      <c r="K270" s="38">
        <f t="shared" si="63"/>
        <v>-355.66416031419584</v>
      </c>
      <c r="L270" s="39">
        <f t="shared" si="64"/>
        <v>-285.24265657198504</v>
      </c>
      <c r="M270" s="35">
        <f t="shared" si="65"/>
        <v>203.25145801969273</v>
      </c>
      <c r="N270" s="35">
        <f t="shared" si="66"/>
        <v>24624.251458019691</v>
      </c>
      <c r="O270" s="35">
        <f t="shared" si="67"/>
        <v>30703.555433939764</v>
      </c>
      <c r="P270" s="36">
        <f t="shared" si="70"/>
        <v>0.97579149584529568</v>
      </c>
      <c r="Q270" s="195">
        <v>71.799377052378361</v>
      </c>
      <c r="R270" s="36">
        <f t="shared" si="71"/>
        <v>3.686711453383582E-4</v>
      </c>
      <c r="S270" s="36">
        <f t="shared" si="72"/>
        <v>2.2820835834385822E-2</v>
      </c>
      <c r="T270" s="193">
        <v>802</v>
      </c>
      <c r="U270" s="208">
        <v>24412</v>
      </c>
      <c r="V270" s="4">
        <v>29770.731707317074</v>
      </c>
      <c r="Y270" s="44"/>
      <c r="Z270" s="44"/>
      <c r="AA270" s="44"/>
      <c r="AB270" s="44"/>
    </row>
    <row r="271" spans="2:28">
      <c r="B271" s="3">
        <v>4637</v>
      </c>
      <c r="C271" t="s">
        <v>291</v>
      </c>
      <c r="D271" s="199">
        <v>42033</v>
      </c>
      <c r="E271" s="37">
        <f t="shared" si="68"/>
        <v>31651.355421686749</v>
      </c>
      <c r="F271" s="169">
        <f t="shared" si="69"/>
        <v>1.0059135828392809</v>
      </c>
      <c r="G271" s="38">
        <f t="shared" si="59"/>
        <v>-111.64353406980736</v>
      </c>
      <c r="H271" s="38">
        <f t="shared" si="60"/>
        <v>-148.26261324470417</v>
      </c>
      <c r="I271" s="38">
        <f t="shared" si="61"/>
        <v>0</v>
      </c>
      <c r="J271" s="39">
        <f t="shared" si="62"/>
        <v>0</v>
      </c>
      <c r="K271" s="38">
        <f t="shared" si="63"/>
        <v>-355.66416031419584</v>
      </c>
      <c r="L271" s="39">
        <f t="shared" si="64"/>
        <v>-472.3220048972521</v>
      </c>
      <c r="M271" s="35">
        <f t="shared" si="65"/>
        <v>-620.5846181419563</v>
      </c>
      <c r="N271" s="35">
        <f t="shared" si="66"/>
        <v>41412.415381858045</v>
      </c>
      <c r="O271" s="35">
        <f t="shared" si="67"/>
        <v>31184.047727302743</v>
      </c>
      <c r="P271" s="36">
        <f t="shared" si="70"/>
        <v>0.99106204959896682</v>
      </c>
      <c r="Q271" s="195">
        <v>196.04136250069485</v>
      </c>
      <c r="R271" s="36">
        <f t="shared" si="71"/>
        <v>8.3520222720593923E-2</v>
      </c>
      <c r="S271" s="36">
        <f t="shared" si="72"/>
        <v>0.11452456644302059</v>
      </c>
      <c r="T271" s="193">
        <v>1328</v>
      </c>
      <c r="U271" s="208">
        <v>38793</v>
      </c>
      <c r="V271" s="4">
        <v>28398.975109809664</v>
      </c>
      <c r="Y271" s="44"/>
      <c r="Z271" s="44"/>
      <c r="AA271" s="44"/>
      <c r="AB271" s="44"/>
    </row>
    <row r="272" spans="2:28">
      <c r="B272" s="136">
        <v>4638</v>
      </c>
      <c r="C272" s="34" t="s">
        <v>292</v>
      </c>
      <c r="D272" s="199">
        <v>122174</v>
      </c>
      <c r="E272" s="37">
        <f t="shared" si="68"/>
        <v>29791.27042184833</v>
      </c>
      <c r="F272" s="169">
        <f t="shared" si="69"/>
        <v>0.94679811237538269</v>
      </c>
      <c r="G272" s="38">
        <f t="shared" si="59"/>
        <v>1004.4074658332436</v>
      </c>
      <c r="H272" s="38">
        <f t="shared" si="60"/>
        <v>4119.0750173821316</v>
      </c>
      <c r="I272" s="38">
        <f t="shared" si="61"/>
        <v>0</v>
      </c>
      <c r="J272" s="39">
        <f t="shared" si="62"/>
        <v>0</v>
      </c>
      <c r="K272" s="38">
        <f t="shared" si="63"/>
        <v>-355.66416031419584</v>
      </c>
      <c r="L272" s="39">
        <f t="shared" si="64"/>
        <v>-1458.5787214485172</v>
      </c>
      <c r="M272" s="35">
        <f t="shared" si="65"/>
        <v>2660.4962959336144</v>
      </c>
      <c r="N272" s="35">
        <f t="shared" si="66"/>
        <v>124834.49629593361</v>
      </c>
      <c r="O272" s="35">
        <f t="shared" si="67"/>
        <v>30440.013727367375</v>
      </c>
      <c r="P272" s="36">
        <f t="shared" si="70"/>
        <v>0.96741586141340752</v>
      </c>
      <c r="Q272" s="195">
        <v>662.5516774212083</v>
      </c>
      <c r="R272" s="190">
        <f t="shared" si="71"/>
        <v>-6.3622084802848047E-2</v>
      </c>
      <c r="S272" s="190">
        <f t="shared" si="72"/>
        <v>-4.3985776412954126E-2</v>
      </c>
      <c r="T272" s="193">
        <v>4101</v>
      </c>
      <c r="U272" s="208">
        <v>130475.09773260359</v>
      </c>
      <c r="V272" s="4">
        <v>31161.953124576929</v>
      </c>
      <c r="W272" s="4"/>
      <c r="X272" s="139"/>
      <c r="Y272" s="45"/>
      <c r="Z272" s="45"/>
      <c r="AA272" s="44"/>
      <c r="AB272" s="44"/>
    </row>
    <row r="273" spans="2:28">
      <c r="B273" s="3">
        <v>4639</v>
      </c>
      <c r="C273" t="s">
        <v>293</v>
      </c>
      <c r="D273" s="199">
        <v>81521</v>
      </c>
      <c r="E273" s="37">
        <f t="shared" si="68"/>
        <v>30937.760910815938</v>
      </c>
      <c r="F273" s="169">
        <f t="shared" si="69"/>
        <v>0.98323479384079537</v>
      </c>
      <c r="G273" s="38">
        <f t="shared" si="59"/>
        <v>316.51317245267927</v>
      </c>
      <c r="H273" s="38">
        <f t="shared" si="60"/>
        <v>834.01220941280997</v>
      </c>
      <c r="I273" s="38">
        <f t="shared" si="61"/>
        <v>0</v>
      </c>
      <c r="J273" s="39">
        <f t="shared" si="62"/>
        <v>0</v>
      </c>
      <c r="K273" s="38">
        <f t="shared" si="63"/>
        <v>-355.66416031419584</v>
      </c>
      <c r="L273" s="39">
        <f t="shared" si="64"/>
        <v>-937.17506242790614</v>
      </c>
      <c r="M273" s="35">
        <f t="shared" si="65"/>
        <v>-103.16285301509618</v>
      </c>
      <c r="N273" s="35">
        <f t="shared" si="66"/>
        <v>81417.837146984908</v>
      </c>
      <c r="O273" s="35">
        <f t="shared" si="67"/>
        <v>30898.609922954423</v>
      </c>
      <c r="P273" s="36">
        <f t="shared" si="70"/>
        <v>0.98199053399957281</v>
      </c>
      <c r="Q273" s="195">
        <v>316.03161911847968</v>
      </c>
      <c r="R273" s="190">
        <f t="shared" si="71"/>
        <v>-2.1908407021248515E-2</v>
      </c>
      <c r="S273" s="190">
        <f t="shared" si="72"/>
        <v>-8.1742935714520203E-3</v>
      </c>
      <c r="T273" s="193">
        <v>2635</v>
      </c>
      <c r="U273" s="208">
        <v>83347</v>
      </c>
      <c r="V273" s="4">
        <v>31192.739520958083</v>
      </c>
      <c r="W273" s="4"/>
      <c r="X273" s="4"/>
      <c r="Y273" s="45"/>
      <c r="Z273" s="45"/>
      <c r="AA273" s="44"/>
      <c r="AB273" s="44"/>
    </row>
    <row r="274" spans="2:28">
      <c r="B274" s="136">
        <v>4640</v>
      </c>
      <c r="C274" s="34" t="s">
        <v>294</v>
      </c>
      <c r="D274" s="199">
        <v>324061</v>
      </c>
      <c r="E274" s="37">
        <f t="shared" si="68"/>
        <v>27353.844855237614</v>
      </c>
      <c r="F274" s="169">
        <f t="shared" si="69"/>
        <v>0.86933414750095872</v>
      </c>
      <c r="G274" s="38">
        <f t="shared" si="59"/>
        <v>2466.8628057996734</v>
      </c>
      <c r="H274" s="38">
        <f t="shared" si="60"/>
        <v>29224.92366030873</v>
      </c>
      <c r="I274" s="38">
        <f t="shared" si="61"/>
        <v>337.71840311151169</v>
      </c>
      <c r="J274" s="39">
        <f t="shared" si="62"/>
        <v>4000.9499216620793</v>
      </c>
      <c r="K274" s="38">
        <f t="shared" si="63"/>
        <v>-17.945757202684149</v>
      </c>
      <c r="L274" s="39">
        <f t="shared" si="64"/>
        <v>-212.6033855801991</v>
      </c>
      <c r="M274" s="35">
        <f t="shared" si="65"/>
        <v>29012.320274728532</v>
      </c>
      <c r="N274" s="35">
        <f t="shared" si="66"/>
        <v>353073.32027472852</v>
      </c>
      <c r="O274" s="35">
        <f t="shared" si="67"/>
        <v>29802.761903834602</v>
      </c>
      <c r="P274" s="36">
        <f t="shared" si="70"/>
        <v>0.94716332383830237</v>
      </c>
      <c r="Q274" s="195">
        <v>1378.3272945877179</v>
      </c>
      <c r="R274" s="190">
        <f t="shared" si="71"/>
        <v>4.4450655618762181E-3</v>
      </c>
      <c r="S274" s="190">
        <f t="shared" si="72"/>
        <v>-7.5943705240346816E-3</v>
      </c>
      <c r="T274" s="193">
        <v>11847</v>
      </c>
      <c r="U274" s="208">
        <v>322626.90226739639</v>
      </c>
      <c r="V274" s="4">
        <v>27563.169779358941</v>
      </c>
      <c r="W274" s="4"/>
      <c r="X274" s="139"/>
      <c r="Y274" s="45"/>
      <c r="Z274" s="45"/>
      <c r="AA274" s="45"/>
      <c r="AB274" s="44"/>
    </row>
    <row r="275" spans="2:28">
      <c r="B275" s="3">
        <v>4641</v>
      </c>
      <c r="C275" t="s">
        <v>295</v>
      </c>
      <c r="D275" s="199">
        <v>82877</v>
      </c>
      <c r="E275" s="37">
        <f t="shared" si="68"/>
        <v>46533.96967995508</v>
      </c>
      <c r="F275" s="169">
        <f t="shared" si="69"/>
        <v>1.4788988193670078</v>
      </c>
      <c r="G275" s="38">
        <f t="shared" si="59"/>
        <v>-9041.2120890308051</v>
      </c>
      <c r="H275" s="38">
        <f t="shared" si="60"/>
        <v>-16102.398730563864</v>
      </c>
      <c r="I275" s="38">
        <f t="shared" si="61"/>
        <v>0</v>
      </c>
      <c r="J275" s="39">
        <f t="shared" si="62"/>
        <v>0</v>
      </c>
      <c r="K275" s="38">
        <f t="shared" si="63"/>
        <v>-355.66416031419584</v>
      </c>
      <c r="L275" s="39">
        <f t="shared" si="64"/>
        <v>-633.43786951958282</v>
      </c>
      <c r="M275" s="35">
        <f t="shared" si="65"/>
        <v>-16735.836600083447</v>
      </c>
      <c r="N275" s="35">
        <f t="shared" si="66"/>
        <v>66141.16339991655</v>
      </c>
      <c r="O275" s="35">
        <f t="shared" si="67"/>
        <v>37137.093430610083</v>
      </c>
      <c r="P275" s="36">
        <f t="shared" si="70"/>
        <v>1.1802561442100579</v>
      </c>
      <c r="Q275" s="195">
        <v>-326.5133534535089</v>
      </c>
      <c r="R275" s="190">
        <f t="shared" si="71"/>
        <v>-3.5618701854825574E-2</v>
      </c>
      <c r="S275" s="190">
        <f t="shared" si="72"/>
        <v>-4.482391357210129E-2</v>
      </c>
      <c r="T275" s="193">
        <v>1781</v>
      </c>
      <c r="U275" s="208">
        <v>85938</v>
      </c>
      <c r="V275" s="4">
        <v>48717.687074829933</v>
      </c>
      <c r="Y275" s="44"/>
      <c r="Z275" s="44"/>
      <c r="AA275" s="44"/>
      <c r="AB275" s="44"/>
    </row>
    <row r="276" spans="2:28">
      <c r="B276" s="3">
        <v>4642</v>
      </c>
      <c r="C276" t="s">
        <v>296</v>
      </c>
      <c r="D276" s="199">
        <v>71408</v>
      </c>
      <c r="E276" s="37">
        <f t="shared" si="68"/>
        <v>33587.958607714012</v>
      </c>
      <c r="F276" s="169">
        <f t="shared" si="69"/>
        <v>1.0674608822658289</v>
      </c>
      <c r="G276" s="38">
        <f t="shared" si="59"/>
        <v>-1273.6054456861652</v>
      </c>
      <c r="H276" s="38">
        <f t="shared" si="60"/>
        <v>-2707.6851775287873</v>
      </c>
      <c r="I276" s="38">
        <f t="shared" si="61"/>
        <v>0</v>
      </c>
      <c r="J276" s="39">
        <f t="shared" si="62"/>
        <v>0</v>
      </c>
      <c r="K276" s="38">
        <f t="shared" si="63"/>
        <v>-355.66416031419584</v>
      </c>
      <c r="L276" s="39">
        <f t="shared" si="64"/>
        <v>-756.14200482798026</v>
      </c>
      <c r="M276" s="35">
        <f t="shared" si="65"/>
        <v>-3463.8271823567675</v>
      </c>
      <c r="N276" s="35">
        <f t="shared" si="66"/>
        <v>67944.172817643237</v>
      </c>
      <c r="O276" s="35">
        <f t="shared" si="67"/>
        <v>31958.689001713657</v>
      </c>
      <c r="P276" s="36">
        <f t="shared" si="70"/>
        <v>1.0156809693695863</v>
      </c>
      <c r="Q276" s="195">
        <v>171.18338605157487</v>
      </c>
      <c r="R276" s="190">
        <f t="shared" si="71"/>
        <v>-5.0463412363868462E-2</v>
      </c>
      <c r="S276" s="190">
        <f t="shared" si="72"/>
        <v>-3.9297648163067425E-2</v>
      </c>
      <c r="T276" s="193">
        <v>2126</v>
      </c>
      <c r="U276" s="208">
        <v>75203</v>
      </c>
      <c r="V276" s="4">
        <v>34961.878196187819</v>
      </c>
      <c r="Y276" s="44"/>
      <c r="Z276" s="44"/>
      <c r="AA276" s="44"/>
      <c r="AB276" s="44"/>
    </row>
    <row r="277" spans="2:28">
      <c r="B277" s="3">
        <v>4643</v>
      </c>
      <c r="C277" t="s">
        <v>297</v>
      </c>
      <c r="D277" s="199">
        <v>176766</v>
      </c>
      <c r="E277" s="37">
        <f t="shared" si="68"/>
        <v>34039.283651068741</v>
      </c>
      <c r="F277" s="169">
        <f t="shared" si="69"/>
        <v>1.0818044699364846</v>
      </c>
      <c r="G277" s="38">
        <f t="shared" si="59"/>
        <v>-1544.4004716990028</v>
      </c>
      <c r="H277" s="38">
        <f t="shared" si="60"/>
        <v>-8020.0716495329216</v>
      </c>
      <c r="I277" s="38">
        <f t="shared" si="61"/>
        <v>0</v>
      </c>
      <c r="J277" s="39">
        <f t="shared" si="62"/>
        <v>0</v>
      </c>
      <c r="K277" s="38">
        <f t="shared" si="63"/>
        <v>-355.66416031419584</v>
      </c>
      <c r="L277" s="39">
        <f t="shared" si="64"/>
        <v>-1846.9639845116189</v>
      </c>
      <c r="M277" s="35">
        <f t="shared" si="65"/>
        <v>-9867.0356340445396</v>
      </c>
      <c r="N277" s="35">
        <f t="shared" si="66"/>
        <v>166898.96436595547</v>
      </c>
      <c r="O277" s="35">
        <f t="shared" si="67"/>
        <v>32139.219019055552</v>
      </c>
      <c r="P277" s="36">
        <f t="shared" si="70"/>
        <v>1.0214184044378487</v>
      </c>
      <c r="Q277" s="195">
        <v>575.60918333293739</v>
      </c>
      <c r="R277" s="190">
        <f t="shared" si="71"/>
        <v>-3.1281168824051644E-2</v>
      </c>
      <c r="S277" s="190">
        <f t="shared" si="72"/>
        <v>-2.1580922488378906E-2</v>
      </c>
      <c r="T277" s="193">
        <v>5193</v>
      </c>
      <c r="U277" s="208">
        <v>182474</v>
      </c>
      <c r="V277" s="4">
        <v>34790.085795996187</v>
      </c>
      <c r="Y277" s="44"/>
      <c r="Z277" s="44"/>
      <c r="AA277" s="44"/>
      <c r="AB277" s="44"/>
    </row>
    <row r="278" spans="2:28">
      <c r="B278" s="3">
        <v>4644</v>
      </c>
      <c r="C278" t="s">
        <v>298</v>
      </c>
      <c r="D278" s="199">
        <v>160782</v>
      </c>
      <c r="E278" s="37">
        <f t="shared" si="68"/>
        <v>31074.990336296869</v>
      </c>
      <c r="F278" s="169">
        <f t="shared" si="69"/>
        <v>0.98759609025977646</v>
      </c>
      <c r="G278" s="38">
        <f t="shared" si="59"/>
        <v>234.17551716412052</v>
      </c>
      <c r="H278" s="38">
        <f t="shared" si="60"/>
        <v>1211.6241258071595</v>
      </c>
      <c r="I278" s="38">
        <f t="shared" si="61"/>
        <v>0</v>
      </c>
      <c r="J278" s="39">
        <f t="shared" si="62"/>
        <v>0</v>
      </c>
      <c r="K278" s="38">
        <f t="shared" si="63"/>
        <v>-355.66416031419584</v>
      </c>
      <c r="L278" s="39">
        <f t="shared" si="64"/>
        <v>-1840.2063654656492</v>
      </c>
      <c r="M278" s="35">
        <f t="shared" si="65"/>
        <v>-628.5822396584897</v>
      </c>
      <c r="N278" s="35">
        <f t="shared" si="66"/>
        <v>160153.41776034152</v>
      </c>
      <c r="O278" s="35">
        <f t="shared" si="67"/>
        <v>30953.501693146794</v>
      </c>
      <c r="P278" s="36">
        <f t="shared" si="70"/>
        <v>0.9837350525671652</v>
      </c>
      <c r="Q278" s="195">
        <v>30.686754200760788</v>
      </c>
      <c r="R278" s="190">
        <f t="shared" si="71"/>
        <v>4.3539369709841647E-3</v>
      </c>
      <c r="S278" s="190">
        <f t="shared" si="72"/>
        <v>8.4303638508431665E-3</v>
      </c>
      <c r="T278" s="193">
        <v>5174</v>
      </c>
      <c r="U278" s="208">
        <v>160085</v>
      </c>
      <c r="V278" s="4">
        <v>30815.206929740136</v>
      </c>
      <c r="Y278" s="44"/>
      <c r="Z278" s="44"/>
      <c r="AA278" s="44"/>
      <c r="AB278" s="44"/>
    </row>
    <row r="279" spans="2:28">
      <c r="B279" s="3">
        <v>4645</v>
      </c>
      <c r="C279" t="s">
        <v>299</v>
      </c>
      <c r="D279" s="199">
        <v>80393</v>
      </c>
      <c r="E279" s="37">
        <f t="shared" si="68"/>
        <v>26699.767519096647</v>
      </c>
      <c r="F279" s="169">
        <f t="shared" si="69"/>
        <v>0.84854687732292633</v>
      </c>
      <c r="G279" s="38">
        <f t="shared" si="59"/>
        <v>2859.3092074842534</v>
      </c>
      <c r="H279" s="38">
        <f t="shared" si="60"/>
        <v>8609.3800237350879</v>
      </c>
      <c r="I279" s="38">
        <f t="shared" si="61"/>
        <v>566.64547076085</v>
      </c>
      <c r="J279" s="39">
        <f t="shared" si="62"/>
        <v>1706.1695124609193</v>
      </c>
      <c r="K279" s="38">
        <f t="shared" si="63"/>
        <v>210.98131044665416</v>
      </c>
      <c r="L279" s="39">
        <f t="shared" si="64"/>
        <v>635.26472575487571</v>
      </c>
      <c r="M279" s="35">
        <f t="shared" si="65"/>
        <v>9244.6447494899639</v>
      </c>
      <c r="N279" s="35">
        <f t="shared" si="66"/>
        <v>89637.644749489962</v>
      </c>
      <c r="O279" s="35">
        <f t="shared" si="67"/>
        <v>29770.058037027553</v>
      </c>
      <c r="P279" s="36">
        <f t="shared" si="70"/>
        <v>0.94612396032940071</v>
      </c>
      <c r="Q279" s="195">
        <v>518.82574356407531</v>
      </c>
      <c r="R279" s="190">
        <f t="shared" si="71"/>
        <v>1.6937789359172211E-2</v>
      </c>
      <c r="S279" s="190">
        <f t="shared" si="72"/>
        <v>2.6056793116295336E-2</v>
      </c>
      <c r="T279" s="193">
        <v>3011</v>
      </c>
      <c r="U279" s="208">
        <v>79054</v>
      </c>
      <c r="V279" s="4">
        <v>26021.724818959843</v>
      </c>
      <c r="Y279" s="44"/>
      <c r="Z279" s="44"/>
      <c r="AA279" s="44"/>
      <c r="AB279" s="44"/>
    </row>
    <row r="280" spans="2:28">
      <c r="B280" s="3">
        <v>4646</v>
      </c>
      <c r="C280" t="s">
        <v>300</v>
      </c>
      <c r="D280" s="199">
        <v>66853</v>
      </c>
      <c r="E280" s="37">
        <f t="shared" si="68"/>
        <v>23859.029264810852</v>
      </c>
      <c r="F280" s="169">
        <f t="shared" si="69"/>
        <v>0.75826520826936938</v>
      </c>
      <c r="G280" s="38">
        <f t="shared" si="59"/>
        <v>4563.7521600557311</v>
      </c>
      <c r="H280" s="38">
        <f t="shared" si="60"/>
        <v>12787.633552476158</v>
      </c>
      <c r="I280" s="38">
        <f t="shared" si="61"/>
        <v>1560.9038597608785</v>
      </c>
      <c r="J280" s="39">
        <f t="shared" si="62"/>
        <v>4373.6526150499813</v>
      </c>
      <c r="K280" s="38">
        <f t="shared" si="63"/>
        <v>1205.2396994466826</v>
      </c>
      <c r="L280" s="39">
        <f t="shared" si="64"/>
        <v>3377.0816378496047</v>
      </c>
      <c r="M280" s="35">
        <f t="shared" si="65"/>
        <v>16164.715190325762</v>
      </c>
      <c r="N280" s="35">
        <f t="shared" si="66"/>
        <v>83017.715190325762</v>
      </c>
      <c r="O280" s="35">
        <f t="shared" si="67"/>
        <v>29628.021124313265</v>
      </c>
      <c r="P280" s="36">
        <f t="shared" si="70"/>
        <v>0.94160987687672293</v>
      </c>
      <c r="Q280" s="195">
        <v>425.79494635222363</v>
      </c>
      <c r="R280" s="190">
        <f t="shared" si="71"/>
        <v>-5.962470633716954E-3</v>
      </c>
      <c r="S280" s="190">
        <f t="shared" si="72"/>
        <v>-1.7314790740683712E-2</v>
      </c>
      <c r="T280" s="193">
        <v>2802</v>
      </c>
      <c r="U280" s="208">
        <v>67254</v>
      </c>
      <c r="V280" s="4">
        <v>24279.422382671481</v>
      </c>
      <c r="Y280" s="44"/>
      <c r="Z280" s="44"/>
      <c r="AA280" s="44"/>
      <c r="AB280" s="44"/>
    </row>
    <row r="281" spans="2:28">
      <c r="B281" s="3">
        <v>4647</v>
      </c>
      <c r="C281" t="s">
        <v>301</v>
      </c>
      <c r="D281" s="199">
        <v>635077</v>
      </c>
      <c r="E281" s="37">
        <f t="shared" si="68"/>
        <v>28827.82569223786</v>
      </c>
      <c r="F281" s="169">
        <f t="shared" si="69"/>
        <v>0.91617881892275355</v>
      </c>
      <c r="G281" s="38">
        <f t="shared" si="59"/>
        <v>1582.4743035995255</v>
      </c>
      <c r="H281" s="38">
        <f t="shared" si="60"/>
        <v>34861.908908297548</v>
      </c>
      <c r="I281" s="38">
        <f t="shared" si="61"/>
        <v>0</v>
      </c>
      <c r="J281" s="39">
        <f t="shared" si="62"/>
        <v>0</v>
      </c>
      <c r="K281" s="38">
        <f t="shared" si="63"/>
        <v>-355.66416031419584</v>
      </c>
      <c r="L281" s="39">
        <f t="shared" si="64"/>
        <v>-7835.2814517217348</v>
      </c>
      <c r="M281" s="35">
        <f t="shared" si="65"/>
        <v>27026.627456575814</v>
      </c>
      <c r="N281" s="35">
        <f t="shared" si="66"/>
        <v>662103.62745657586</v>
      </c>
      <c r="O281" s="35">
        <f t="shared" si="67"/>
        <v>30054.63583552319</v>
      </c>
      <c r="P281" s="36">
        <f t="shared" si="70"/>
        <v>0.95516814403235595</v>
      </c>
      <c r="Q281" s="195">
        <v>1227.5744095559676</v>
      </c>
      <c r="R281" s="190">
        <f t="shared" si="71"/>
        <v>-1.0230019590394006E-2</v>
      </c>
      <c r="S281" s="190">
        <f t="shared" si="72"/>
        <v>-1.3419927380184221E-2</v>
      </c>
      <c r="T281" s="193">
        <v>22030</v>
      </c>
      <c r="U281" s="208">
        <v>641641</v>
      </c>
      <c r="V281" s="4">
        <v>29219.955371373922</v>
      </c>
      <c r="Y281" s="44"/>
      <c r="Z281" s="45"/>
      <c r="AA281" s="45"/>
      <c r="AB281" s="44"/>
    </row>
    <row r="282" spans="2:28">
      <c r="B282" s="3">
        <v>4648</v>
      </c>
      <c r="C282" t="s">
        <v>302</v>
      </c>
      <c r="D282" s="199">
        <v>112230</v>
      </c>
      <c r="E282" s="37">
        <f t="shared" si="68"/>
        <v>30925.874896665748</v>
      </c>
      <c r="F282" s="169">
        <f t="shared" si="69"/>
        <v>0.98285704372803706</v>
      </c>
      <c r="G282" s="38">
        <f t="shared" si="59"/>
        <v>323.64478094279326</v>
      </c>
      <c r="H282" s="38">
        <f t="shared" si="60"/>
        <v>1174.5069100413968</v>
      </c>
      <c r="I282" s="38">
        <f t="shared" si="61"/>
        <v>0</v>
      </c>
      <c r="J282" s="39">
        <f t="shared" si="62"/>
        <v>0</v>
      </c>
      <c r="K282" s="38">
        <f t="shared" si="63"/>
        <v>-355.66416031419584</v>
      </c>
      <c r="L282" s="39">
        <f t="shared" si="64"/>
        <v>-1290.7052377802165</v>
      </c>
      <c r="M282" s="35">
        <f t="shared" si="65"/>
        <v>-116.19832773881967</v>
      </c>
      <c r="N282" s="35">
        <f t="shared" si="66"/>
        <v>112113.80167226118</v>
      </c>
      <c r="O282" s="35">
        <f t="shared" si="67"/>
        <v>30893.855517294345</v>
      </c>
      <c r="P282" s="36">
        <f t="shared" si="70"/>
        <v>0.98183943395446938</v>
      </c>
      <c r="Q282" s="195">
        <v>-1197.6160357567537</v>
      </c>
      <c r="R282" s="190">
        <f t="shared" si="71"/>
        <v>3.6603951342514339E-2</v>
      </c>
      <c r="S282" s="190">
        <f t="shared" si="72"/>
        <v>5.8312934616703165E-2</v>
      </c>
      <c r="T282" s="193">
        <v>3629</v>
      </c>
      <c r="U282" s="208">
        <v>108267</v>
      </c>
      <c r="V282" s="4">
        <v>29221.862348178136</v>
      </c>
      <c r="Y282" s="44"/>
      <c r="Z282" s="44"/>
      <c r="AA282" s="44"/>
      <c r="AB282" s="44"/>
    </row>
    <row r="283" spans="2:28">
      <c r="B283" s="136">
        <v>4649</v>
      </c>
      <c r="C283" s="34" t="s">
        <v>303</v>
      </c>
      <c r="D283" s="199">
        <v>239118</v>
      </c>
      <c r="E283" s="37">
        <f t="shared" si="68"/>
        <v>25284.762609707093</v>
      </c>
      <c r="F283" s="169">
        <f t="shared" si="69"/>
        <v>0.80357652331514962</v>
      </c>
      <c r="G283" s="38">
        <f t="shared" si="59"/>
        <v>3708.3121531179859</v>
      </c>
      <c r="H283" s="38">
        <f t="shared" si="60"/>
        <v>35069.508032036785</v>
      </c>
      <c r="I283" s="38">
        <f t="shared" si="61"/>
        <v>1061.8971890471939</v>
      </c>
      <c r="J283" s="39">
        <f t="shared" si="62"/>
        <v>10042.361716819312</v>
      </c>
      <c r="K283" s="38">
        <f t="shared" si="63"/>
        <v>706.23302873299804</v>
      </c>
      <c r="L283" s="39">
        <f t="shared" si="64"/>
        <v>6678.8457527279625</v>
      </c>
      <c r="M283" s="35">
        <f t="shared" si="65"/>
        <v>41748.353784764746</v>
      </c>
      <c r="N283" s="35">
        <f t="shared" si="66"/>
        <v>280866.35378476477</v>
      </c>
      <c r="O283" s="35">
        <f t="shared" si="67"/>
        <v>29699.30779155808</v>
      </c>
      <c r="P283" s="36">
        <f t="shared" si="70"/>
        <v>0.94387544262901202</v>
      </c>
      <c r="Q283" s="195">
        <v>1697.5413838875756</v>
      </c>
      <c r="R283" s="190">
        <f t="shared" si="71"/>
        <v>-4.8195997576428812E-2</v>
      </c>
      <c r="S283" s="190">
        <f t="shared" si="72"/>
        <v>-5.2624397291627975E-2</v>
      </c>
      <c r="T283" s="193">
        <v>9457</v>
      </c>
      <c r="U283" s="208">
        <v>251226.09212730319</v>
      </c>
      <c r="V283" s="4">
        <v>26689.269321927462</v>
      </c>
      <c r="W283" s="4"/>
      <c r="X283" s="139"/>
      <c r="Y283" s="45"/>
      <c r="Z283" s="45"/>
      <c r="AA283" s="45"/>
      <c r="AB283" s="44"/>
    </row>
    <row r="284" spans="2:28">
      <c r="B284" s="3">
        <v>4650</v>
      </c>
      <c r="C284" t="s">
        <v>304</v>
      </c>
      <c r="D284" s="199">
        <v>145775</v>
      </c>
      <c r="E284" s="37">
        <f t="shared" si="68"/>
        <v>24901.776563033825</v>
      </c>
      <c r="F284" s="169">
        <f t="shared" si="69"/>
        <v>0.79140482130574386</v>
      </c>
      <c r="G284" s="38">
        <f t="shared" si="59"/>
        <v>3938.1037811219467</v>
      </c>
      <c r="H284" s="38">
        <f t="shared" si="60"/>
        <v>23053.659534687878</v>
      </c>
      <c r="I284" s="38">
        <f t="shared" si="61"/>
        <v>1195.9423053828377</v>
      </c>
      <c r="J284" s="39">
        <f t="shared" si="62"/>
        <v>7001.0462557111314</v>
      </c>
      <c r="K284" s="38">
        <f t="shared" si="63"/>
        <v>840.27814506864183</v>
      </c>
      <c r="L284" s="39">
        <f t="shared" si="64"/>
        <v>4918.9882612318297</v>
      </c>
      <c r="M284" s="35">
        <f t="shared" si="65"/>
        <v>27972.647795919707</v>
      </c>
      <c r="N284" s="35">
        <f t="shared" si="66"/>
        <v>173747.64779591971</v>
      </c>
      <c r="O284" s="35">
        <f t="shared" si="67"/>
        <v>29680.15848922441</v>
      </c>
      <c r="P284" s="36">
        <f t="shared" si="70"/>
        <v>0.94326685752854156</v>
      </c>
      <c r="Q284" s="195">
        <v>915.32984152244899</v>
      </c>
      <c r="R284" s="190">
        <f t="shared" si="71"/>
        <v>-6.9416338438164304E-2</v>
      </c>
      <c r="S284" s="190">
        <f t="shared" si="72"/>
        <v>-7.2277716283759258E-2</v>
      </c>
      <c r="T284" s="193">
        <v>5854</v>
      </c>
      <c r="U284" s="208">
        <v>156649</v>
      </c>
      <c r="V284" s="4">
        <v>26841.843728581222</v>
      </c>
      <c r="W284" s="4"/>
      <c r="X284" s="4"/>
      <c r="Y284" s="44"/>
      <c r="Z284" s="44"/>
      <c r="AA284" s="44"/>
      <c r="AB284" s="44"/>
    </row>
    <row r="285" spans="2:28">
      <c r="B285" s="3">
        <v>4651</v>
      </c>
      <c r="C285" t="s">
        <v>305</v>
      </c>
      <c r="D285" s="199">
        <v>188692</v>
      </c>
      <c r="E285" s="37">
        <f t="shared" si="68"/>
        <v>26464.516129032258</v>
      </c>
      <c r="F285" s="169">
        <f t="shared" si="69"/>
        <v>0.8410703390990546</v>
      </c>
      <c r="G285" s="38">
        <f t="shared" si="59"/>
        <v>3000.4600415228874</v>
      </c>
      <c r="H285" s="38">
        <f t="shared" si="60"/>
        <v>21393.280096058184</v>
      </c>
      <c r="I285" s="38">
        <f t="shared" si="61"/>
        <v>648.98345728338643</v>
      </c>
      <c r="J285" s="39">
        <f t="shared" si="62"/>
        <v>4627.2520504305458</v>
      </c>
      <c r="K285" s="38">
        <f t="shared" si="63"/>
        <v>293.31929696919059</v>
      </c>
      <c r="L285" s="39">
        <f t="shared" si="64"/>
        <v>2091.3665873903292</v>
      </c>
      <c r="M285" s="35">
        <f t="shared" si="65"/>
        <v>23484.646683448515</v>
      </c>
      <c r="N285" s="35">
        <f t="shared" si="66"/>
        <v>212176.64668344852</v>
      </c>
      <c r="O285" s="35">
        <f t="shared" si="67"/>
        <v>29758.295467524338</v>
      </c>
      <c r="P285" s="36">
        <f t="shared" si="70"/>
        <v>0.94575013341820735</v>
      </c>
      <c r="Q285" s="195">
        <v>821.80734028957522</v>
      </c>
      <c r="R285" s="190">
        <f t="shared" si="71"/>
        <v>-9.4700151184276844E-3</v>
      </c>
      <c r="S285" s="190">
        <f t="shared" si="72"/>
        <v>-4.3298174409216201E-3</v>
      </c>
      <c r="T285" s="193">
        <v>7130</v>
      </c>
      <c r="U285" s="208">
        <v>190496</v>
      </c>
      <c r="V285" s="4">
        <v>26579.600948793079</v>
      </c>
      <c r="W285" s="4"/>
      <c r="X285" s="4"/>
      <c r="Y285" s="44"/>
      <c r="Z285" s="44"/>
      <c r="AA285" s="44"/>
      <c r="AB285" s="44"/>
    </row>
    <row r="286" spans="2:28" ht="27.95" customHeight="1">
      <c r="B286" s="3">
        <v>5001</v>
      </c>
      <c r="C286" t="s">
        <v>306</v>
      </c>
      <c r="D286" s="199">
        <v>6382243</v>
      </c>
      <c r="E286" s="37">
        <f t="shared" si="68"/>
        <v>31108.157903715583</v>
      </c>
      <c r="F286" s="169">
        <f t="shared" si="69"/>
        <v>0.98865019066501103</v>
      </c>
      <c r="G286" s="38">
        <f t="shared" si="59"/>
        <v>214.27497671289237</v>
      </c>
      <c r="H286" s="38">
        <f t="shared" si="60"/>
        <v>43961.297047347136</v>
      </c>
      <c r="I286" s="38">
        <f t="shared" si="61"/>
        <v>0</v>
      </c>
      <c r="J286" s="39">
        <f t="shared" si="62"/>
        <v>0</v>
      </c>
      <c r="K286" s="38">
        <f t="shared" si="63"/>
        <v>-355.66416031419584</v>
      </c>
      <c r="L286" s="39">
        <f t="shared" si="64"/>
        <v>-72969.126122541362</v>
      </c>
      <c r="M286" s="35">
        <f t="shared" si="65"/>
        <v>-29007.829075194226</v>
      </c>
      <c r="N286" s="35">
        <f t="shared" si="66"/>
        <v>6353235.170924806</v>
      </c>
      <c r="O286" s="35">
        <f t="shared" si="67"/>
        <v>30966.76872011428</v>
      </c>
      <c r="P286" s="36">
        <f t="shared" si="70"/>
        <v>0.98415669272925899</v>
      </c>
      <c r="Q286" s="195">
        <v>6270.9541074778463</v>
      </c>
      <c r="R286" s="190">
        <f t="shared" si="71"/>
        <v>-1.2949174540192874E-2</v>
      </c>
      <c r="S286" s="190">
        <f t="shared" si="72"/>
        <v>-2.703594855376407E-2</v>
      </c>
      <c r="T286" s="193">
        <v>205163</v>
      </c>
      <c r="U286" s="208">
        <v>6465972</v>
      </c>
      <c r="V286" s="4">
        <v>31972.566568595939</v>
      </c>
      <c r="W286" s="4"/>
      <c r="X286" s="4"/>
      <c r="Y286" s="44"/>
      <c r="Z286" s="45"/>
      <c r="AA286" s="45"/>
      <c r="AB286" s="44"/>
    </row>
    <row r="287" spans="2:28">
      <c r="B287" s="136">
        <v>5006</v>
      </c>
      <c r="C287" s="34" t="s">
        <v>307</v>
      </c>
      <c r="D287" s="199">
        <v>573972</v>
      </c>
      <c r="E287" s="37">
        <f t="shared" si="68"/>
        <v>23564.971055548715</v>
      </c>
      <c r="F287" s="169">
        <f t="shared" si="69"/>
        <v>0.74891972707586874</v>
      </c>
      <c r="G287" s="38">
        <f t="shared" ref="G287:G350" si="73">($E$363-E287)*0.6</f>
        <v>4740.1870856130126</v>
      </c>
      <c r="H287" s="38">
        <f t="shared" ref="H287:H350" si="74">G287*T287/1000</f>
        <v>115456.73684427615</v>
      </c>
      <c r="I287" s="38">
        <f t="shared" ref="I287:I350" si="75">IF(E287&lt;E$363*0.9,(E$363*0.9-E287)*0.35,0)</f>
        <v>1663.8242330026264</v>
      </c>
      <c r="J287" s="39">
        <f t="shared" ref="J287:J350" si="76">I287*T287/1000</f>
        <v>40525.766843244972</v>
      </c>
      <c r="K287" s="38">
        <f t="shared" ref="K287:K350" si="77">I287+J$365</f>
        <v>1308.1600726884305</v>
      </c>
      <c r="L287" s="39">
        <f t="shared" ref="L287:L350" si="78">K287*T287/1000</f>
        <v>31862.854890472103</v>
      </c>
      <c r="M287" s="35">
        <f t="shared" ref="M287:M350" si="79">H287+L287</f>
        <v>147319.59173474825</v>
      </c>
      <c r="N287" s="35">
        <f t="shared" ref="N287:N350" si="80">D287+M287</f>
        <v>721291.59173474822</v>
      </c>
      <c r="O287" s="35">
        <f t="shared" ref="O287:O350" si="81">N287/T287*1000</f>
        <v>29613.318213850154</v>
      </c>
      <c r="P287" s="36">
        <f t="shared" si="70"/>
        <v>0.94114260281704787</v>
      </c>
      <c r="Q287" s="195">
        <v>2804.7123334408097</v>
      </c>
      <c r="R287" s="190">
        <f t="shared" si="71"/>
        <v>1.4456148883550738E-3</v>
      </c>
      <c r="S287" s="190">
        <f t="shared" si="72"/>
        <v>6.1738755818789666E-3</v>
      </c>
      <c r="T287" s="193">
        <v>24357</v>
      </c>
      <c r="U287" s="208">
        <v>573143.45528787258</v>
      </c>
      <c r="V287" s="4">
        <v>23420.376564558377</v>
      </c>
      <c r="W287" s="4"/>
      <c r="X287" s="139"/>
      <c r="Y287" s="45"/>
      <c r="Z287" s="45"/>
      <c r="AA287" s="45"/>
      <c r="AB287" s="140"/>
    </row>
    <row r="288" spans="2:28">
      <c r="B288" s="136">
        <v>5007</v>
      </c>
      <c r="C288" s="34" t="s">
        <v>308</v>
      </c>
      <c r="D288" s="199">
        <v>379162</v>
      </c>
      <c r="E288" s="37">
        <f t="shared" si="68"/>
        <v>24895.732107682208</v>
      </c>
      <c r="F288" s="169">
        <f t="shared" si="69"/>
        <v>0.79121272211573912</v>
      </c>
      <c r="G288" s="38">
        <f t="shared" si="73"/>
        <v>3941.7304543329169</v>
      </c>
      <c r="H288" s="38">
        <f t="shared" si="74"/>
        <v>60032.554819490324</v>
      </c>
      <c r="I288" s="38">
        <f t="shared" si="75"/>
        <v>1198.0578647559037</v>
      </c>
      <c r="J288" s="39">
        <f t="shared" si="76"/>
        <v>18246.421280232415</v>
      </c>
      <c r="K288" s="38">
        <f t="shared" si="77"/>
        <v>842.39370444170777</v>
      </c>
      <c r="L288" s="39">
        <f t="shared" si="78"/>
        <v>12829.656118647208</v>
      </c>
      <c r="M288" s="35">
        <f t="shared" si="79"/>
        <v>72862.210938137534</v>
      </c>
      <c r="N288" s="35">
        <f t="shared" si="80"/>
        <v>452024.21093813755</v>
      </c>
      <c r="O288" s="35">
        <f t="shared" si="81"/>
        <v>29679.856266456831</v>
      </c>
      <c r="P288" s="36">
        <f t="shared" si="70"/>
        <v>0.94325725256904136</v>
      </c>
      <c r="Q288" s="195">
        <v>2369.611681993003</v>
      </c>
      <c r="R288" s="190">
        <f t="shared" si="71"/>
        <v>-2.2328958448308581E-2</v>
      </c>
      <c r="S288" s="190">
        <f t="shared" si="72"/>
        <v>-1.4946675468765182E-2</v>
      </c>
      <c r="T288" s="193">
        <v>15230</v>
      </c>
      <c r="U288" s="208">
        <v>387821.6535883281</v>
      </c>
      <c r="V288" s="4">
        <v>25273.486711523499</v>
      </c>
      <c r="W288" s="4"/>
      <c r="X288" s="139"/>
      <c r="Y288" s="45"/>
      <c r="Z288" s="45"/>
      <c r="AA288" s="45"/>
      <c r="AB288" s="44"/>
    </row>
    <row r="289" spans="2:28">
      <c r="B289" s="3">
        <v>5014</v>
      </c>
      <c r="C289" t="s">
        <v>309</v>
      </c>
      <c r="D289" s="199">
        <v>389526</v>
      </c>
      <c r="E289" s="37">
        <f t="shared" si="68"/>
        <v>75621.432731508452</v>
      </c>
      <c r="F289" s="169">
        <f t="shared" si="69"/>
        <v>2.4033291884325099</v>
      </c>
      <c r="G289" s="38">
        <f t="shared" si="73"/>
        <v>-26493.689919962828</v>
      </c>
      <c r="H289" s="38">
        <f t="shared" si="74"/>
        <v>-136468.99677772852</v>
      </c>
      <c r="I289" s="38">
        <f t="shared" si="75"/>
        <v>0</v>
      </c>
      <c r="J289" s="39">
        <f t="shared" si="76"/>
        <v>0</v>
      </c>
      <c r="K289" s="38">
        <f t="shared" si="77"/>
        <v>-355.66416031419584</v>
      </c>
      <c r="L289" s="39">
        <f t="shared" si="78"/>
        <v>-1832.0260897784228</v>
      </c>
      <c r="M289" s="35">
        <f t="shared" si="79"/>
        <v>-138301.02286750695</v>
      </c>
      <c r="N289" s="35">
        <f t="shared" si="80"/>
        <v>251224.97713249305</v>
      </c>
      <c r="O289" s="35">
        <f t="shared" si="81"/>
        <v>48772.078651231415</v>
      </c>
      <c r="P289" s="36">
        <f t="shared" si="70"/>
        <v>1.5500282918362582</v>
      </c>
      <c r="Q289" s="195">
        <v>275.90697156704846</v>
      </c>
      <c r="R289" s="36">
        <f t="shared" si="71"/>
        <v>0.96231794985466212</v>
      </c>
      <c r="S289" s="36">
        <f t="shared" si="72"/>
        <v>0.93069838281177009</v>
      </c>
      <c r="T289" s="193">
        <v>5151</v>
      </c>
      <c r="U289" s="208">
        <v>198503</v>
      </c>
      <c r="V289" s="4">
        <v>39167.916337805844</v>
      </c>
      <c r="Y289" s="44"/>
      <c r="Z289" s="44"/>
      <c r="AA289" s="44"/>
      <c r="AB289" s="44"/>
    </row>
    <row r="290" spans="2:28">
      <c r="B290" s="3">
        <v>5020</v>
      </c>
      <c r="C290" t="s">
        <v>310</v>
      </c>
      <c r="D290" s="199">
        <v>21980</v>
      </c>
      <c r="E290" s="37">
        <f t="shared" si="68"/>
        <v>23185.654008438818</v>
      </c>
      <c r="F290" s="169">
        <f t="shared" si="69"/>
        <v>0.73686462975675371</v>
      </c>
      <c r="G290" s="38">
        <f t="shared" si="73"/>
        <v>4967.7773138789507</v>
      </c>
      <c r="H290" s="38">
        <f t="shared" si="74"/>
        <v>4709.4528935572453</v>
      </c>
      <c r="I290" s="38">
        <f t="shared" si="75"/>
        <v>1796.5851994910902</v>
      </c>
      <c r="J290" s="39">
        <f t="shared" si="76"/>
        <v>1703.1627691175536</v>
      </c>
      <c r="K290" s="38">
        <f t="shared" si="77"/>
        <v>1440.9210391768943</v>
      </c>
      <c r="L290" s="39">
        <f t="shared" si="78"/>
        <v>1365.9931451396958</v>
      </c>
      <c r="M290" s="35">
        <f t="shared" si="79"/>
        <v>6075.4460386969413</v>
      </c>
      <c r="N290" s="35">
        <f t="shared" si="80"/>
        <v>28055.44603869694</v>
      </c>
      <c r="O290" s="35">
        <f t="shared" si="81"/>
        <v>29594.352361494664</v>
      </c>
      <c r="P290" s="36">
        <f t="shared" si="70"/>
        <v>0.94053984795109224</v>
      </c>
      <c r="Q290" s="195">
        <v>28.70428591788459</v>
      </c>
      <c r="R290" s="36">
        <f t="shared" si="71"/>
        <v>-1.791698315535499E-2</v>
      </c>
      <c r="S290" s="36">
        <f t="shared" si="72"/>
        <v>-1.8952935704769139E-2</v>
      </c>
      <c r="T290" s="193">
        <v>948</v>
      </c>
      <c r="U290" s="208">
        <v>22381</v>
      </c>
      <c r="V290" s="4">
        <v>23633.579725448784</v>
      </c>
      <c r="Y290" s="44"/>
      <c r="Z290" s="44"/>
      <c r="AA290" s="44"/>
      <c r="AB290" s="44"/>
    </row>
    <row r="291" spans="2:28">
      <c r="B291" s="3">
        <v>5021</v>
      </c>
      <c r="C291" t="s">
        <v>311</v>
      </c>
      <c r="D291" s="199">
        <v>191241</v>
      </c>
      <c r="E291" s="37">
        <f t="shared" si="68"/>
        <v>27316.240537066133</v>
      </c>
      <c r="F291" s="169">
        <f t="shared" si="69"/>
        <v>0.86813904245985885</v>
      </c>
      <c r="G291" s="38">
        <f t="shared" si="73"/>
        <v>2489.425396702562</v>
      </c>
      <c r="H291" s="38">
        <f t="shared" si="74"/>
        <v>17428.467202314638</v>
      </c>
      <c r="I291" s="38">
        <f t="shared" si="75"/>
        <v>350.87991447153013</v>
      </c>
      <c r="J291" s="39">
        <f t="shared" si="76"/>
        <v>2456.5102812151827</v>
      </c>
      <c r="K291" s="38">
        <f t="shared" si="77"/>
        <v>-4.7842458426657117</v>
      </c>
      <c r="L291" s="39">
        <f t="shared" si="78"/>
        <v>-33.494505144502646</v>
      </c>
      <c r="M291" s="35">
        <f t="shared" si="79"/>
        <v>17394.972697170135</v>
      </c>
      <c r="N291" s="35">
        <f t="shared" si="80"/>
        <v>208635.97269717013</v>
      </c>
      <c r="O291" s="35">
        <f t="shared" si="81"/>
        <v>29800.88168792603</v>
      </c>
      <c r="P291" s="36">
        <f t="shared" si="70"/>
        <v>0.94710356858624745</v>
      </c>
      <c r="Q291" s="195">
        <v>-2441.5726733005213</v>
      </c>
      <c r="R291" s="36">
        <f t="shared" si="71"/>
        <v>4.1895712908129074E-2</v>
      </c>
      <c r="S291" s="36">
        <f t="shared" si="72"/>
        <v>3.8026367309555824E-2</v>
      </c>
      <c r="T291" s="193">
        <v>7001</v>
      </c>
      <c r="U291" s="208">
        <v>183551</v>
      </c>
      <c r="V291" s="4">
        <v>26315.555555555555</v>
      </c>
      <c r="Y291" s="44"/>
      <c r="Z291" s="44"/>
    </row>
    <row r="292" spans="2:28">
      <c r="B292" s="3">
        <v>5022</v>
      </c>
      <c r="C292" t="s">
        <v>312</v>
      </c>
      <c r="D292" s="199">
        <v>58297</v>
      </c>
      <c r="E292" s="37">
        <f t="shared" si="68"/>
        <v>23450.120675784394</v>
      </c>
      <c r="F292" s="169">
        <f t="shared" si="69"/>
        <v>0.74526966042121856</v>
      </c>
      <c r="G292" s="38">
        <f t="shared" si="73"/>
        <v>4809.097313471605</v>
      </c>
      <c r="H292" s="38">
        <f t="shared" si="74"/>
        <v>11955.415921290411</v>
      </c>
      <c r="I292" s="38">
        <f t="shared" si="75"/>
        <v>1704.0218659201387</v>
      </c>
      <c r="J292" s="39">
        <f t="shared" si="76"/>
        <v>4236.198358677465</v>
      </c>
      <c r="K292" s="38">
        <f t="shared" si="77"/>
        <v>1348.3577056059428</v>
      </c>
      <c r="L292" s="39">
        <f t="shared" si="78"/>
        <v>3352.0172561363738</v>
      </c>
      <c r="M292" s="35">
        <f t="shared" si="79"/>
        <v>15307.433177426785</v>
      </c>
      <c r="N292" s="35">
        <f t="shared" si="80"/>
        <v>73604.433177426778</v>
      </c>
      <c r="O292" s="35">
        <f t="shared" si="81"/>
        <v>29607.575694861938</v>
      </c>
      <c r="P292" s="36">
        <f t="shared" si="70"/>
        <v>0.94096009948431536</v>
      </c>
      <c r="Q292" s="195">
        <v>358.27685104626471</v>
      </c>
      <c r="R292" s="36">
        <f t="shared" si="71"/>
        <v>-3.0032278459951416E-2</v>
      </c>
      <c r="S292" s="36">
        <f t="shared" si="72"/>
        <v>-2.4179697678334017E-2</v>
      </c>
      <c r="T292" s="193">
        <v>2486</v>
      </c>
      <c r="U292" s="208">
        <v>60102</v>
      </c>
      <c r="V292" s="4">
        <v>24031.187524990004</v>
      </c>
      <c r="Y292" s="44"/>
      <c r="Z292" s="44"/>
    </row>
    <row r="293" spans="2:28">
      <c r="B293" s="3">
        <v>5025</v>
      </c>
      <c r="C293" t="s">
        <v>313</v>
      </c>
      <c r="D293" s="199">
        <v>149195</v>
      </c>
      <c r="E293" s="37">
        <f t="shared" si="68"/>
        <v>26732.66439706146</v>
      </c>
      <c r="F293" s="169">
        <f t="shared" si="69"/>
        <v>0.84959237493075201</v>
      </c>
      <c r="G293" s="38">
        <f t="shared" si="73"/>
        <v>2839.5710807053656</v>
      </c>
      <c r="H293" s="38">
        <f t="shared" si="74"/>
        <v>15847.646201416645</v>
      </c>
      <c r="I293" s="38">
        <f t="shared" si="75"/>
        <v>555.13156347316544</v>
      </c>
      <c r="J293" s="39">
        <f t="shared" si="76"/>
        <v>3098.1892557437363</v>
      </c>
      <c r="K293" s="38">
        <f t="shared" si="77"/>
        <v>199.4674031589696</v>
      </c>
      <c r="L293" s="39">
        <f t="shared" si="78"/>
        <v>1113.2275770302094</v>
      </c>
      <c r="M293" s="35">
        <f t="shared" si="79"/>
        <v>16960.873778446854</v>
      </c>
      <c r="N293" s="35">
        <f t="shared" si="80"/>
        <v>166155.87377844687</v>
      </c>
      <c r="O293" s="35">
        <f t="shared" si="81"/>
        <v>29771.702880925797</v>
      </c>
      <c r="P293" s="36">
        <f t="shared" si="70"/>
        <v>0.9461762352097921</v>
      </c>
      <c r="Q293" s="195">
        <v>156.88841741319266</v>
      </c>
      <c r="R293" s="36">
        <f t="shared" si="71"/>
        <v>-2.0406689296993494E-2</v>
      </c>
      <c r="S293" s="36">
        <f t="shared" si="72"/>
        <v>-1.5316525166839816E-2</v>
      </c>
      <c r="T293" s="193">
        <v>5581</v>
      </c>
      <c r="U293" s="208">
        <v>152303</v>
      </c>
      <c r="V293" s="4">
        <v>27148.484848484848</v>
      </c>
      <c r="Y293" s="44"/>
      <c r="Z293" s="44"/>
    </row>
    <row r="294" spans="2:28">
      <c r="B294" s="3">
        <v>5026</v>
      </c>
      <c r="C294" t="s">
        <v>314</v>
      </c>
      <c r="D294" s="199">
        <v>45380</v>
      </c>
      <c r="E294" s="37">
        <f t="shared" si="68"/>
        <v>22907.622412922767</v>
      </c>
      <c r="F294" s="169">
        <f t="shared" si="69"/>
        <v>0.72802849131459246</v>
      </c>
      <c r="G294" s="38">
        <f t="shared" si="73"/>
        <v>5134.5962711885813</v>
      </c>
      <c r="H294" s="38">
        <f t="shared" si="74"/>
        <v>10171.635213224581</v>
      </c>
      <c r="I294" s="38">
        <f t="shared" si="75"/>
        <v>1893.8962579217082</v>
      </c>
      <c r="J294" s="39">
        <f t="shared" si="76"/>
        <v>3751.808486942904</v>
      </c>
      <c r="K294" s="38">
        <f t="shared" si="77"/>
        <v>1538.2320976075123</v>
      </c>
      <c r="L294" s="39">
        <f t="shared" si="78"/>
        <v>3047.2377853604821</v>
      </c>
      <c r="M294" s="35">
        <f t="shared" si="79"/>
        <v>13218.872998585062</v>
      </c>
      <c r="N294" s="35">
        <f t="shared" si="80"/>
        <v>58598.872998585066</v>
      </c>
      <c r="O294" s="35">
        <f t="shared" si="81"/>
        <v>29580.450781718864</v>
      </c>
      <c r="P294" s="36">
        <f t="shared" si="70"/>
        <v>0.9400980410289842</v>
      </c>
      <c r="Q294" s="195">
        <v>250.40315443389409</v>
      </c>
      <c r="R294" s="36">
        <f t="shared" si="71"/>
        <v>1.02854089674518E-2</v>
      </c>
      <c r="S294" s="36">
        <f t="shared" si="72"/>
        <v>3.2724862775916214E-2</v>
      </c>
      <c r="T294" s="193">
        <v>1981</v>
      </c>
      <c r="U294" s="208">
        <v>44918</v>
      </c>
      <c r="V294" s="4">
        <v>22181.728395061727</v>
      </c>
      <c r="Y294" s="44"/>
      <c r="Z294" s="44"/>
    </row>
    <row r="295" spans="2:28">
      <c r="B295" s="3">
        <v>5027</v>
      </c>
      <c r="C295" t="s">
        <v>315</v>
      </c>
      <c r="D295" s="199">
        <v>143443</v>
      </c>
      <c r="E295" s="37">
        <f t="shared" si="68"/>
        <v>22995.030458480283</v>
      </c>
      <c r="F295" s="169">
        <f t="shared" si="69"/>
        <v>0.73080641153647019</v>
      </c>
      <c r="G295" s="38">
        <f t="shared" si="73"/>
        <v>5082.1514438540717</v>
      </c>
      <c r="H295" s="38">
        <f t="shared" si="74"/>
        <v>31702.4607067617</v>
      </c>
      <c r="I295" s="38">
        <f t="shared" si="75"/>
        <v>1863.3034419765772</v>
      </c>
      <c r="J295" s="39">
        <f t="shared" si="76"/>
        <v>11623.286871049888</v>
      </c>
      <c r="K295" s="38">
        <f t="shared" si="77"/>
        <v>1507.6392816623813</v>
      </c>
      <c r="L295" s="39">
        <f t="shared" si="78"/>
        <v>9404.6538390099358</v>
      </c>
      <c r="M295" s="35">
        <f t="shared" si="79"/>
        <v>41107.114545771634</v>
      </c>
      <c r="N295" s="35">
        <f t="shared" si="80"/>
        <v>184550.11454577162</v>
      </c>
      <c r="O295" s="35">
        <f t="shared" si="81"/>
        <v>29584.821183996733</v>
      </c>
      <c r="P295" s="36">
        <f t="shared" si="70"/>
        <v>0.94023693704007794</v>
      </c>
      <c r="Q295" s="195">
        <v>785.74360290691402</v>
      </c>
      <c r="R295" s="36">
        <f t="shared" si="71"/>
        <v>5.5590606379249908E-3</v>
      </c>
      <c r="S295" s="36">
        <f t="shared" si="72"/>
        <v>6.848652251439484E-3</v>
      </c>
      <c r="T295" s="193">
        <v>6238</v>
      </c>
      <c r="U295" s="208">
        <v>142650</v>
      </c>
      <c r="V295" s="4">
        <v>22838.616714697408</v>
      </c>
      <c r="Y295" s="44"/>
      <c r="Z295" s="44"/>
    </row>
    <row r="296" spans="2:28">
      <c r="B296" s="3">
        <v>5028</v>
      </c>
      <c r="C296" t="s">
        <v>316</v>
      </c>
      <c r="D296" s="199">
        <v>413343</v>
      </c>
      <c r="E296" s="37">
        <f t="shared" si="68"/>
        <v>24702.264985358273</v>
      </c>
      <c r="F296" s="169">
        <f t="shared" si="69"/>
        <v>0.78506413215535054</v>
      </c>
      <c r="G296" s="38">
        <f t="shared" si="73"/>
        <v>4057.8107277272775</v>
      </c>
      <c r="H296" s="38">
        <f t="shared" si="74"/>
        <v>67899.346907060535</v>
      </c>
      <c r="I296" s="38">
        <f t="shared" si="75"/>
        <v>1265.7713575692808</v>
      </c>
      <c r="J296" s="39">
        <f t="shared" si="76"/>
        <v>21180.152126206773</v>
      </c>
      <c r="K296" s="38">
        <f t="shared" si="77"/>
        <v>910.10719725508488</v>
      </c>
      <c r="L296" s="39">
        <f t="shared" si="78"/>
        <v>15228.823731669334</v>
      </c>
      <c r="M296" s="35">
        <f t="shared" si="79"/>
        <v>83128.170638729876</v>
      </c>
      <c r="N296" s="35">
        <f t="shared" si="80"/>
        <v>496471.17063872988</v>
      </c>
      <c r="O296" s="35">
        <f t="shared" si="81"/>
        <v>29670.182910340634</v>
      </c>
      <c r="P296" s="36">
        <f t="shared" si="70"/>
        <v>0.94294982307102193</v>
      </c>
      <c r="Q296" s="195">
        <v>2255.9776542868931</v>
      </c>
      <c r="R296" s="36">
        <f t="shared" si="71"/>
        <v>-2.6461568899000889E-2</v>
      </c>
      <c r="S296" s="36">
        <f t="shared" si="72"/>
        <v>-3.6410476549647623E-2</v>
      </c>
      <c r="T296" s="193">
        <v>16733</v>
      </c>
      <c r="U296" s="208">
        <v>424578</v>
      </c>
      <c r="V296" s="4">
        <v>25635.672020287406</v>
      </c>
      <c r="Y296" s="44"/>
      <c r="Z296" s="44"/>
    </row>
    <row r="297" spans="2:28">
      <c r="B297" s="3">
        <v>5029</v>
      </c>
      <c r="C297" t="s">
        <v>317</v>
      </c>
      <c r="D297" s="199">
        <v>203063</v>
      </c>
      <c r="E297" s="37">
        <f t="shared" si="68"/>
        <v>24391.951951951953</v>
      </c>
      <c r="F297" s="169">
        <f t="shared" si="69"/>
        <v>0.77520205544246512</v>
      </c>
      <c r="G297" s="38">
        <f t="shared" si="73"/>
        <v>4243.9985477710698</v>
      </c>
      <c r="H297" s="38">
        <f t="shared" si="74"/>
        <v>35331.287910194158</v>
      </c>
      <c r="I297" s="38">
        <f t="shared" si="75"/>
        <v>1374.3809192614931</v>
      </c>
      <c r="J297" s="39">
        <f t="shared" si="76"/>
        <v>11441.721152851929</v>
      </c>
      <c r="K297" s="38">
        <f t="shared" si="77"/>
        <v>1018.7167589472972</v>
      </c>
      <c r="L297" s="39">
        <f t="shared" si="78"/>
        <v>8480.8170182362501</v>
      </c>
      <c r="M297" s="35">
        <f t="shared" si="79"/>
        <v>43812.10492843041</v>
      </c>
      <c r="N297" s="35">
        <f t="shared" si="80"/>
        <v>246875.1049284304</v>
      </c>
      <c r="O297" s="35">
        <f t="shared" si="81"/>
        <v>29654.667258670317</v>
      </c>
      <c r="P297" s="36">
        <f t="shared" si="70"/>
        <v>0.94245671923537766</v>
      </c>
      <c r="Q297" s="195">
        <v>734.87529563964199</v>
      </c>
      <c r="R297" s="36">
        <f t="shared" si="71"/>
        <v>4.1240376009375511E-3</v>
      </c>
      <c r="S297" s="36">
        <f t="shared" si="72"/>
        <v>-7.2138194002021932E-3</v>
      </c>
      <c r="T297" s="193">
        <v>8325</v>
      </c>
      <c r="U297" s="208">
        <v>202229</v>
      </c>
      <c r="V297" s="4">
        <v>24569.18964888835</v>
      </c>
      <c r="Y297" s="44"/>
      <c r="Z297" s="44"/>
    </row>
    <row r="298" spans="2:28">
      <c r="B298" s="3">
        <v>5031</v>
      </c>
      <c r="C298" t="s">
        <v>318</v>
      </c>
      <c r="D298" s="199">
        <v>408135</v>
      </c>
      <c r="E298" s="37">
        <f t="shared" si="68"/>
        <v>28847.540288379983</v>
      </c>
      <c r="F298" s="169">
        <f t="shared" si="69"/>
        <v>0.91680536965890191</v>
      </c>
      <c r="G298" s="38">
        <f t="shared" si="73"/>
        <v>1570.6455459142519</v>
      </c>
      <c r="H298" s="38">
        <f t="shared" si="74"/>
        <v>22221.493183594834</v>
      </c>
      <c r="I298" s="38">
        <f t="shared" si="75"/>
        <v>0</v>
      </c>
      <c r="J298" s="39">
        <f t="shared" si="76"/>
        <v>0</v>
      </c>
      <c r="K298" s="38">
        <f t="shared" si="77"/>
        <v>-355.66416031419584</v>
      </c>
      <c r="L298" s="39">
        <f t="shared" si="78"/>
        <v>-5031.9365401252426</v>
      </c>
      <c r="M298" s="35">
        <f t="shared" si="79"/>
        <v>17189.55664346959</v>
      </c>
      <c r="N298" s="35">
        <f t="shared" si="80"/>
        <v>425324.55664346961</v>
      </c>
      <c r="O298" s="35">
        <f t="shared" si="81"/>
        <v>30062.521673980042</v>
      </c>
      <c r="P298" s="36">
        <f t="shared" si="70"/>
        <v>0.95541876432681538</v>
      </c>
      <c r="Q298" s="195">
        <v>1202.4593348342332</v>
      </c>
      <c r="R298" s="36">
        <f t="shared" si="71"/>
        <v>-9.7584173021445716E-3</v>
      </c>
      <c r="S298" s="36">
        <f t="shared" si="72"/>
        <v>-1.7317513353273268E-2</v>
      </c>
      <c r="T298" s="193">
        <v>14148</v>
      </c>
      <c r="U298" s="208">
        <v>412157</v>
      </c>
      <c r="V298" s="4">
        <v>29355.911680911682</v>
      </c>
      <c r="Y298" s="44"/>
      <c r="Z298" s="44"/>
    </row>
    <row r="299" spans="2:28">
      <c r="B299" s="3">
        <v>5032</v>
      </c>
      <c r="C299" t="s">
        <v>319</v>
      </c>
      <c r="D299" s="199">
        <v>102099</v>
      </c>
      <c r="E299" s="37">
        <f t="shared" si="68"/>
        <v>25135.155096011818</v>
      </c>
      <c r="F299" s="169">
        <f t="shared" si="69"/>
        <v>0.79882183814871977</v>
      </c>
      <c r="G299" s="38">
        <f t="shared" si="73"/>
        <v>3798.0766613351507</v>
      </c>
      <c r="H299" s="38">
        <f t="shared" si="74"/>
        <v>15427.787398343382</v>
      </c>
      <c r="I299" s="38">
        <f t="shared" si="75"/>
        <v>1114.25981884054</v>
      </c>
      <c r="J299" s="39">
        <f t="shared" si="76"/>
        <v>4526.1233841302728</v>
      </c>
      <c r="K299" s="38">
        <f t="shared" si="77"/>
        <v>758.5956585263441</v>
      </c>
      <c r="L299" s="39">
        <f t="shared" si="78"/>
        <v>3081.4155649340096</v>
      </c>
      <c r="M299" s="35">
        <f t="shared" si="79"/>
        <v>18509.202963277392</v>
      </c>
      <c r="N299" s="35">
        <f t="shared" si="80"/>
        <v>120608.20296327739</v>
      </c>
      <c r="O299" s="35">
        <f t="shared" si="81"/>
        <v>29691.827415873311</v>
      </c>
      <c r="P299" s="36">
        <f t="shared" si="70"/>
        <v>0.94363770837069039</v>
      </c>
      <c r="Q299" s="195">
        <v>887.68228839496442</v>
      </c>
      <c r="R299" s="36">
        <f t="shared" si="71"/>
        <v>1.8860581384905546E-2</v>
      </c>
      <c r="S299" s="36">
        <f t="shared" si="72"/>
        <v>2.5382091753198929E-2</v>
      </c>
      <c r="T299" s="193">
        <v>4062</v>
      </c>
      <c r="U299" s="208">
        <v>100209</v>
      </c>
      <c r="V299" s="4">
        <v>24512.964774951077</v>
      </c>
      <c r="Y299" s="44"/>
      <c r="Z299" s="44"/>
    </row>
    <row r="300" spans="2:28">
      <c r="B300" s="3">
        <v>5033</v>
      </c>
      <c r="C300" t="s">
        <v>320</v>
      </c>
      <c r="D300" s="199">
        <v>32995</v>
      </c>
      <c r="E300" s="37">
        <f t="shared" si="68"/>
        <v>42906.371911573471</v>
      </c>
      <c r="F300" s="169">
        <f t="shared" si="69"/>
        <v>1.3636099219508713</v>
      </c>
      <c r="G300" s="38">
        <f t="shared" si="73"/>
        <v>-6864.6534280018404</v>
      </c>
      <c r="H300" s="38">
        <f t="shared" si="74"/>
        <v>-5278.9184861334152</v>
      </c>
      <c r="I300" s="38">
        <f t="shared" si="75"/>
        <v>0</v>
      </c>
      <c r="J300" s="39">
        <f t="shared" si="76"/>
        <v>0</v>
      </c>
      <c r="K300" s="38">
        <f t="shared" si="77"/>
        <v>-355.66416031419584</v>
      </c>
      <c r="L300" s="39">
        <f t="shared" si="78"/>
        <v>-273.50573928161657</v>
      </c>
      <c r="M300" s="35">
        <f t="shared" si="79"/>
        <v>-5552.4242254150322</v>
      </c>
      <c r="N300" s="35">
        <f t="shared" si="80"/>
        <v>27442.57577458497</v>
      </c>
      <c r="O300" s="35">
        <f t="shared" si="81"/>
        <v>35686.054323257435</v>
      </c>
      <c r="P300" s="36">
        <f t="shared" si="70"/>
        <v>1.1341405852436031</v>
      </c>
      <c r="Q300" s="195">
        <v>122.77621066493703</v>
      </c>
      <c r="R300" s="36">
        <f t="shared" si="71"/>
        <v>-5.8737947167227703E-2</v>
      </c>
      <c r="S300" s="36">
        <f t="shared" si="72"/>
        <v>-2.8137750391129722E-2</v>
      </c>
      <c r="T300" s="193">
        <v>769</v>
      </c>
      <c r="U300" s="208">
        <v>35054</v>
      </c>
      <c r="V300" s="4">
        <v>44148.614609571785</v>
      </c>
      <c r="Y300" s="44"/>
      <c r="Z300" s="44"/>
    </row>
    <row r="301" spans="2:28">
      <c r="B301" s="3">
        <v>5034</v>
      </c>
      <c r="C301" t="s">
        <v>321</v>
      </c>
      <c r="D301" s="199">
        <v>55743</v>
      </c>
      <c r="E301" s="37">
        <f t="shared" si="68"/>
        <v>23015.276630883567</v>
      </c>
      <c r="F301" s="169">
        <f t="shared" si="69"/>
        <v>0.73144985632894866</v>
      </c>
      <c r="G301" s="38">
        <f t="shared" si="73"/>
        <v>5070.0037404121013</v>
      </c>
      <c r="H301" s="38">
        <f t="shared" si="74"/>
        <v>12279.54905927811</v>
      </c>
      <c r="I301" s="38">
        <f t="shared" si="75"/>
        <v>1856.217281635428</v>
      </c>
      <c r="J301" s="39">
        <f t="shared" si="76"/>
        <v>4495.7582561210065</v>
      </c>
      <c r="K301" s="38">
        <f t="shared" si="77"/>
        <v>1500.5531213212321</v>
      </c>
      <c r="L301" s="39">
        <f t="shared" si="78"/>
        <v>3634.3396598400241</v>
      </c>
      <c r="M301" s="35">
        <f t="shared" si="79"/>
        <v>15913.888719118135</v>
      </c>
      <c r="N301" s="35">
        <f t="shared" si="80"/>
        <v>71656.888719118142</v>
      </c>
      <c r="O301" s="35">
        <f t="shared" si="81"/>
        <v>29585.833492616905</v>
      </c>
      <c r="P301" s="36">
        <f t="shared" si="70"/>
        <v>0.94026910927970209</v>
      </c>
      <c r="Q301" s="195">
        <v>488.96622414885496</v>
      </c>
      <c r="R301" s="36">
        <f t="shared" si="71"/>
        <v>-2.774967732933338E-2</v>
      </c>
      <c r="S301" s="36">
        <f t="shared" si="72"/>
        <v>-2.3735431570990444E-2</v>
      </c>
      <c r="T301" s="193">
        <v>2422</v>
      </c>
      <c r="U301" s="208">
        <v>57334</v>
      </c>
      <c r="V301" s="4">
        <v>23574.83552631579</v>
      </c>
      <c r="Y301" s="44"/>
      <c r="Z301" s="44"/>
    </row>
    <row r="302" spans="2:28">
      <c r="B302" s="3">
        <v>5035</v>
      </c>
      <c r="C302" t="s">
        <v>322</v>
      </c>
      <c r="D302" s="199">
        <v>598173</v>
      </c>
      <c r="E302" s="37">
        <f t="shared" si="68"/>
        <v>24774.197556429903</v>
      </c>
      <c r="F302" s="169">
        <f t="shared" si="69"/>
        <v>0.78735022541503841</v>
      </c>
      <c r="G302" s="38">
        <f t="shared" si="73"/>
        <v>4014.6511850842999</v>
      </c>
      <c r="H302" s="38">
        <f t="shared" si="74"/>
        <v>96933.752863860413</v>
      </c>
      <c r="I302" s="38">
        <f t="shared" si="75"/>
        <v>1240.5949576942105</v>
      </c>
      <c r="J302" s="39">
        <f t="shared" si="76"/>
        <v>29954.165253526713</v>
      </c>
      <c r="K302" s="38">
        <f t="shared" si="77"/>
        <v>884.93079738001461</v>
      </c>
      <c r="L302" s="39">
        <f t="shared" si="78"/>
        <v>21366.654102740453</v>
      </c>
      <c r="M302" s="35">
        <f t="shared" si="79"/>
        <v>118300.40696660086</v>
      </c>
      <c r="N302" s="35">
        <f t="shared" si="80"/>
        <v>716473.4069666008</v>
      </c>
      <c r="O302" s="35">
        <f t="shared" si="81"/>
        <v>29673.779538894214</v>
      </c>
      <c r="P302" s="36">
        <f t="shared" si="70"/>
        <v>0.94306412773400627</v>
      </c>
      <c r="Q302" s="195">
        <v>4292.6552568431071</v>
      </c>
      <c r="R302" s="36">
        <f t="shared" si="71"/>
        <v>-2.7636083449560613E-2</v>
      </c>
      <c r="S302" s="36">
        <f t="shared" si="72"/>
        <v>-3.234789037589738E-2</v>
      </c>
      <c r="T302" s="193">
        <v>24145</v>
      </c>
      <c r="U302" s="208">
        <v>615174</v>
      </c>
      <c r="V302" s="4">
        <v>25602.380556017979</v>
      </c>
      <c r="Y302" s="44"/>
      <c r="Z302" s="44"/>
    </row>
    <row r="303" spans="2:28">
      <c r="B303" s="3">
        <v>5036</v>
      </c>
      <c r="C303" t="s">
        <v>323</v>
      </c>
      <c r="D303" s="199">
        <v>60319</v>
      </c>
      <c r="E303" s="37">
        <f t="shared" si="68"/>
        <v>22961.172440045681</v>
      </c>
      <c r="F303" s="169">
        <f t="shared" si="69"/>
        <v>0.7297303678670084</v>
      </c>
      <c r="G303" s="38">
        <f t="shared" si="73"/>
        <v>5102.4662549148334</v>
      </c>
      <c r="H303" s="38">
        <f t="shared" si="74"/>
        <v>13404.178851661267</v>
      </c>
      <c r="I303" s="38">
        <f t="shared" si="75"/>
        <v>1875.1537484286882</v>
      </c>
      <c r="J303" s="39">
        <f t="shared" si="76"/>
        <v>4926.0288971221644</v>
      </c>
      <c r="K303" s="38">
        <f t="shared" si="77"/>
        <v>1519.4895881144923</v>
      </c>
      <c r="L303" s="39">
        <f t="shared" si="78"/>
        <v>3991.6991479767717</v>
      </c>
      <c r="M303" s="35">
        <f t="shared" si="79"/>
        <v>17395.87799963804</v>
      </c>
      <c r="N303" s="35">
        <f t="shared" si="80"/>
        <v>77714.877999638033</v>
      </c>
      <c r="O303" s="35">
        <f t="shared" si="81"/>
        <v>29583.128283075002</v>
      </c>
      <c r="P303" s="36">
        <f t="shared" si="70"/>
        <v>0.94018313485660476</v>
      </c>
      <c r="Q303" s="195">
        <v>132.56198217962083</v>
      </c>
      <c r="R303" s="36">
        <f t="shared" si="71"/>
        <v>4.9445865302642798E-2</v>
      </c>
      <c r="S303" s="36">
        <f t="shared" si="72"/>
        <v>5.1443287962145381E-2</v>
      </c>
      <c r="T303" s="193">
        <v>2627</v>
      </c>
      <c r="U303" s="208">
        <v>57477</v>
      </c>
      <c r="V303" s="4">
        <v>21837.765957446809</v>
      </c>
      <c r="Y303" s="44"/>
      <c r="Z303" s="44"/>
    </row>
    <row r="304" spans="2:28">
      <c r="B304" s="3">
        <v>5037</v>
      </c>
      <c r="C304" t="s">
        <v>324</v>
      </c>
      <c r="D304" s="199">
        <v>509280</v>
      </c>
      <c r="E304" s="37">
        <f t="shared" si="68"/>
        <v>25256.893473517161</v>
      </c>
      <c r="F304" s="169">
        <f t="shared" si="69"/>
        <v>0.8026908126635216</v>
      </c>
      <c r="G304" s="38">
        <f t="shared" si="73"/>
        <v>3725.0336348319452</v>
      </c>
      <c r="H304" s="38">
        <f t="shared" si="74"/>
        <v>75111.578212751338</v>
      </c>
      <c r="I304" s="38">
        <f t="shared" si="75"/>
        <v>1071.6513867136703</v>
      </c>
      <c r="J304" s="39">
        <f t="shared" si="76"/>
        <v>21608.778561694446</v>
      </c>
      <c r="K304" s="38">
        <f t="shared" si="77"/>
        <v>715.98722639947437</v>
      </c>
      <c r="L304" s="39">
        <f t="shared" si="78"/>
        <v>14437.166433119</v>
      </c>
      <c r="M304" s="35">
        <f t="shared" si="79"/>
        <v>89548.744645870334</v>
      </c>
      <c r="N304" s="35">
        <f t="shared" si="80"/>
        <v>598828.74464587029</v>
      </c>
      <c r="O304" s="35">
        <f t="shared" si="81"/>
        <v>29697.914334748573</v>
      </c>
      <c r="P304" s="36">
        <f t="shared" si="70"/>
        <v>0.9438311570964304</v>
      </c>
      <c r="Q304" s="195">
        <v>3236.8825118651584</v>
      </c>
      <c r="R304" s="36">
        <f t="shared" si="71"/>
        <v>-1.2343763635834731E-2</v>
      </c>
      <c r="S304" s="36">
        <f t="shared" si="72"/>
        <v>-7.9354586728920002E-3</v>
      </c>
      <c r="T304" s="193">
        <v>20164</v>
      </c>
      <c r="U304" s="208">
        <v>515645</v>
      </c>
      <c r="V304" s="4">
        <v>25458.921694480101</v>
      </c>
      <c r="Y304" s="44"/>
      <c r="Z304" s="44"/>
    </row>
    <row r="305" spans="2:27">
      <c r="B305" s="3">
        <v>5038</v>
      </c>
      <c r="C305" t="s">
        <v>325</v>
      </c>
      <c r="D305" s="199">
        <v>346720</v>
      </c>
      <c r="E305" s="37">
        <f t="shared" si="68"/>
        <v>23195.076264383195</v>
      </c>
      <c r="F305" s="169">
        <f t="shared" si="69"/>
        <v>0.73716407902548686</v>
      </c>
      <c r="G305" s="38">
        <f t="shared" si="73"/>
        <v>4962.1239603123249</v>
      </c>
      <c r="H305" s="38">
        <f t="shared" si="74"/>
        <v>74173.828958748636</v>
      </c>
      <c r="I305" s="38">
        <f t="shared" si="75"/>
        <v>1793.2874099105582</v>
      </c>
      <c r="J305" s="39">
        <f t="shared" si="76"/>
        <v>26806.060203343022</v>
      </c>
      <c r="K305" s="38">
        <f t="shared" si="77"/>
        <v>1437.6232495963623</v>
      </c>
      <c r="L305" s="39">
        <f t="shared" si="78"/>
        <v>21489.592334966426</v>
      </c>
      <c r="M305" s="35">
        <f t="shared" si="79"/>
        <v>95663.421293715059</v>
      </c>
      <c r="N305" s="35">
        <f t="shared" si="80"/>
        <v>442383.42129371507</v>
      </c>
      <c r="O305" s="35">
        <f t="shared" si="81"/>
        <v>29594.823474291883</v>
      </c>
      <c r="P305" s="36">
        <f t="shared" si="70"/>
        <v>0.94055482041452887</v>
      </c>
      <c r="Q305" s="195">
        <v>2280.4914197262988</v>
      </c>
      <c r="R305" s="36">
        <f t="shared" si="71"/>
        <v>6.7100453240188261E-3</v>
      </c>
      <c r="S305" s="36">
        <f t="shared" si="72"/>
        <v>5.6998332100329351E-3</v>
      </c>
      <c r="T305" s="193">
        <v>14948</v>
      </c>
      <c r="U305" s="208">
        <v>344409</v>
      </c>
      <c r="V305" s="4">
        <v>23063.617491461864</v>
      </c>
      <c r="Y305" s="44"/>
      <c r="Z305" s="44"/>
    </row>
    <row r="306" spans="2:27">
      <c r="B306" s="3">
        <v>5041</v>
      </c>
      <c r="C306" t="s">
        <v>326</v>
      </c>
      <c r="D306" s="199">
        <v>45906</v>
      </c>
      <c r="E306" s="37">
        <f t="shared" si="68"/>
        <v>22252.060106640816</v>
      </c>
      <c r="F306" s="169">
        <f t="shared" si="69"/>
        <v>0.70719402721342395</v>
      </c>
      <c r="G306" s="38">
        <f t="shared" si="73"/>
        <v>5527.933654957752</v>
      </c>
      <c r="H306" s="38">
        <f t="shared" si="74"/>
        <v>11404.127130177843</v>
      </c>
      <c r="I306" s="38">
        <f t="shared" si="75"/>
        <v>2123.3430651203907</v>
      </c>
      <c r="J306" s="39">
        <f t="shared" si="76"/>
        <v>4380.4567433433667</v>
      </c>
      <c r="K306" s="38">
        <f t="shared" si="77"/>
        <v>1767.6789048061949</v>
      </c>
      <c r="L306" s="39">
        <f t="shared" si="78"/>
        <v>3646.7215806151803</v>
      </c>
      <c r="M306" s="35">
        <f t="shared" si="79"/>
        <v>15050.848710793023</v>
      </c>
      <c r="N306" s="35">
        <f t="shared" si="80"/>
        <v>60956.848710793027</v>
      </c>
      <c r="O306" s="35">
        <f t="shared" si="81"/>
        <v>29547.672666404764</v>
      </c>
      <c r="P306" s="36">
        <f t="shared" si="70"/>
        <v>0.93905631782392573</v>
      </c>
      <c r="Q306" s="195">
        <v>238.37145764618981</v>
      </c>
      <c r="R306" s="36">
        <f t="shared" si="71"/>
        <v>1.9295246130958989E-2</v>
      </c>
      <c r="S306" s="36">
        <f t="shared" si="72"/>
        <v>3.7576353308295674E-2</v>
      </c>
      <c r="T306" s="193">
        <v>2063</v>
      </c>
      <c r="U306" s="208">
        <v>45037</v>
      </c>
      <c r="V306" s="4">
        <v>21446.190476190477</v>
      </c>
      <c r="Y306" s="44"/>
      <c r="Z306" s="44"/>
    </row>
    <row r="307" spans="2:27">
      <c r="B307" s="3">
        <v>5042</v>
      </c>
      <c r="C307" t="s">
        <v>327</v>
      </c>
      <c r="D307" s="199">
        <v>33626</v>
      </c>
      <c r="E307" s="37">
        <f t="shared" si="68"/>
        <v>24816.236162361623</v>
      </c>
      <c r="F307" s="169">
        <f t="shared" si="69"/>
        <v>0.78868625681549376</v>
      </c>
      <c r="G307" s="38">
        <f t="shared" si="73"/>
        <v>3989.4280215252675</v>
      </c>
      <c r="H307" s="38">
        <f t="shared" si="74"/>
        <v>5405.6749691667374</v>
      </c>
      <c r="I307" s="38">
        <f t="shared" si="75"/>
        <v>1225.8814456181083</v>
      </c>
      <c r="J307" s="39">
        <f t="shared" si="76"/>
        <v>1661.0693588125368</v>
      </c>
      <c r="K307" s="38">
        <f t="shared" si="77"/>
        <v>870.21728530391238</v>
      </c>
      <c r="L307" s="39">
        <f t="shared" si="78"/>
        <v>1179.1444215868014</v>
      </c>
      <c r="M307" s="35">
        <f t="shared" si="79"/>
        <v>6584.8193907535388</v>
      </c>
      <c r="N307" s="35">
        <f t="shared" si="80"/>
        <v>40210.819390753539</v>
      </c>
      <c r="O307" s="35">
        <f t="shared" si="81"/>
        <v>29675.881469190801</v>
      </c>
      <c r="P307" s="36">
        <f t="shared" si="70"/>
        <v>0.94313092930402909</v>
      </c>
      <c r="Q307" s="195">
        <v>63.719522593601141</v>
      </c>
      <c r="R307" s="36">
        <f t="shared" si="71"/>
        <v>-2.8468062392503412E-3</v>
      </c>
      <c r="S307" s="36">
        <f t="shared" si="72"/>
        <v>1.9966292658596986E-2</v>
      </c>
      <c r="T307" s="193">
        <v>1355</v>
      </c>
      <c r="U307" s="208">
        <v>33722</v>
      </c>
      <c r="V307" s="4">
        <v>24330.447330447332</v>
      </c>
      <c r="Y307" s="44"/>
      <c r="Z307" s="44"/>
    </row>
    <row r="308" spans="2:27">
      <c r="B308" s="3">
        <v>5043</v>
      </c>
      <c r="C308" t="s">
        <v>328</v>
      </c>
      <c r="D308" s="199">
        <v>12059</v>
      </c>
      <c r="E308" s="37">
        <f t="shared" si="68"/>
        <v>26158.35140997831</v>
      </c>
      <c r="F308" s="169">
        <f t="shared" si="69"/>
        <v>0.8313401002078783</v>
      </c>
      <c r="G308" s="38">
        <f t="shared" si="73"/>
        <v>3184.1588729552559</v>
      </c>
      <c r="H308" s="38">
        <f t="shared" si="74"/>
        <v>1467.8972404323731</v>
      </c>
      <c r="I308" s="38">
        <f t="shared" si="75"/>
        <v>756.14110895226816</v>
      </c>
      <c r="J308" s="39">
        <f t="shared" si="76"/>
        <v>348.58105122699561</v>
      </c>
      <c r="K308" s="38">
        <f t="shared" si="77"/>
        <v>400.47694863807232</v>
      </c>
      <c r="L308" s="39">
        <f t="shared" si="78"/>
        <v>184.61987332215134</v>
      </c>
      <c r="M308" s="35">
        <f t="shared" si="79"/>
        <v>1652.5171137545244</v>
      </c>
      <c r="N308" s="35">
        <f t="shared" si="80"/>
        <v>13711.517113754524</v>
      </c>
      <c r="O308" s="35">
        <f t="shared" si="81"/>
        <v>29742.987231571635</v>
      </c>
      <c r="P308" s="36">
        <f t="shared" si="70"/>
        <v>0.94526362147364829</v>
      </c>
      <c r="Q308" s="195">
        <v>74.638265620404127</v>
      </c>
      <c r="R308" s="36">
        <f t="shared" si="71"/>
        <v>1.7808912896691426E-2</v>
      </c>
      <c r="S308" s="36">
        <f t="shared" si="72"/>
        <v>6.4173310230380309E-2</v>
      </c>
      <c r="T308" s="193">
        <v>461</v>
      </c>
      <c r="U308" s="208">
        <v>11848</v>
      </c>
      <c r="V308" s="4">
        <v>24580.912863070538</v>
      </c>
      <c r="Y308" s="44"/>
      <c r="Z308" s="44"/>
    </row>
    <row r="309" spans="2:27">
      <c r="B309" s="3">
        <v>5044</v>
      </c>
      <c r="C309" t="s">
        <v>329</v>
      </c>
      <c r="D309" s="199">
        <v>28469</v>
      </c>
      <c r="E309" s="37">
        <f t="shared" si="68"/>
        <v>33771.055753262161</v>
      </c>
      <c r="F309" s="169">
        <f t="shared" si="69"/>
        <v>1.0732799033861626</v>
      </c>
      <c r="G309" s="38">
        <f t="shared" si="73"/>
        <v>-1383.4637330150545</v>
      </c>
      <c r="H309" s="38">
        <f t="shared" si="74"/>
        <v>-1166.2599269316909</v>
      </c>
      <c r="I309" s="38">
        <f t="shared" si="75"/>
        <v>0</v>
      </c>
      <c r="J309" s="39">
        <f t="shared" si="76"/>
        <v>0</v>
      </c>
      <c r="K309" s="38">
        <f t="shared" si="77"/>
        <v>-355.66416031419584</v>
      </c>
      <c r="L309" s="39">
        <f t="shared" si="78"/>
        <v>-299.82488714486709</v>
      </c>
      <c r="M309" s="35">
        <f t="shared" si="79"/>
        <v>-1466.0848140765579</v>
      </c>
      <c r="N309" s="35">
        <f t="shared" si="80"/>
        <v>27002.915185923441</v>
      </c>
      <c r="O309" s="35">
        <f t="shared" si="81"/>
        <v>32031.927859932908</v>
      </c>
      <c r="P309" s="36">
        <f t="shared" si="70"/>
        <v>1.0180085778177195</v>
      </c>
      <c r="Q309" s="195">
        <v>77.337250442833692</v>
      </c>
      <c r="R309" s="36">
        <f t="shared" si="71"/>
        <v>-2.7465582618795475E-2</v>
      </c>
      <c r="S309" s="36">
        <f t="shared" si="72"/>
        <v>4.8368654081010747E-3</v>
      </c>
      <c r="T309" s="193">
        <v>843</v>
      </c>
      <c r="U309" s="208">
        <v>29273</v>
      </c>
      <c r="V309" s="4">
        <v>33608.495981630309</v>
      </c>
      <c r="Y309" s="44"/>
      <c r="Z309" s="44"/>
    </row>
    <row r="310" spans="2:27">
      <c r="B310" s="3">
        <v>5045</v>
      </c>
      <c r="C310" t="s">
        <v>330</v>
      </c>
      <c r="D310" s="199">
        <v>60632</v>
      </c>
      <c r="E310" s="37">
        <f t="shared" si="68"/>
        <v>25702.416278083932</v>
      </c>
      <c r="F310" s="169">
        <f t="shared" si="69"/>
        <v>0.81684999904298705</v>
      </c>
      <c r="G310" s="38">
        <f t="shared" si="73"/>
        <v>3457.7199520918825</v>
      </c>
      <c r="H310" s="38">
        <f t="shared" si="74"/>
        <v>8156.7613669847515</v>
      </c>
      <c r="I310" s="38">
        <f t="shared" si="75"/>
        <v>915.71840511530024</v>
      </c>
      <c r="J310" s="39">
        <f t="shared" si="76"/>
        <v>2160.1797176669934</v>
      </c>
      <c r="K310" s="38">
        <f t="shared" si="77"/>
        <v>560.05424480110446</v>
      </c>
      <c r="L310" s="39">
        <f t="shared" si="78"/>
        <v>1321.1679634858053</v>
      </c>
      <c r="M310" s="35">
        <f t="shared" si="79"/>
        <v>9477.929330470557</v>
      </c>
      <c r="N310" s="35">
        <f t="shared" si="80"/>
        <v>70109.929330470564</v>
      </c>
      <c r="O310" s="35">
        <f t="shared" si="81"/>
        <v>29720.190474976924</v>
      </c>
      <c r="P310" s="36">
        <f t="shared" si="70"/>
        <v>0.944539116415404</v>
      </c>
      <c r="Q310" s="195">
        <v>466.96435704672331</v>
      </c>
      <c r="R310" s="36">
        <f t="shared" si="71"/>
        <v>-5.6942435412875428E-2</v>
      </c>
      <c r="S310" s="36">
        <f t="shared" si="72"/>
        <v>-5.0945884557086284E-2</v>
      </c>
      <c r="T310" s="193">
        <v>2359</v>
      </c>
      <c r="U310" s="208">
        <v>64293</v>
      </c>
      <c r="V310" s="4">
        <v>27082.139848357205</v>
      </c>
      <c r="Y310" s="44"/>
      <c r="Z310" s="44"/>
    </row>
    <row r="311" spans="2:27">
      <c r="B311" s="3">
        <v>5046</v>
      </c>
      <c r="C311" t="s">
        <v>331</v>
      </c>
      <c r="D311" s="199">
        <v>27461</v>
      </c>
      <c r="E311" s="37">
        <f t="shared" si="68"/>
        <v>22307.879772542648</v>
      </c>
      <c r="F311" s="169">
        <f t="shared" si="69"/>
        <v>0.7089680352889749</v>
      </c>
      <c r="G311" s="38">
        <f t="shared" si="73"/>
        <v>5494.4418554166523</v>
      </c>
      <c r="H311" s="38">
        <f t="shared" si="74"/>
        <v>6763.6579240178989</v>
      </c>
      <c r="I311" s="38">
        <f t="shared" si="75"/>
        <v>2103.8061820547496</v>
      </c>
      <c r="J311" s="39">
        <f t="shared" si="76"/>
        <v>2589.7854101093967</v>
      </c>
      <c r="K311" s="38">
        <f t="shared" si="77"/>
        <v>1748.1420217405537</v>
      </c>
      <c r="L311" s="39">
        <f t="shared" si="78"/>
        <v>2151.9628287626215</v>
      </c>
      <c r="M311" s="35">
        <f t="shared" si="79"/>
        <v>8915.62075278052</v>
      </c>
      <c r="N311" s="35">
        <f t="shared" si="80"/>
        <v>36376.620752780524</v>
      </c>
      <c r="O311" s="35">
        <f t="shared" si="81"/>
        <v>29550.463649699857</v>
      </c>
      <c r="P311" s="36">
        <f t="shared" si="70"/>
        <v>0.93914501822770335</v>
      </c>
      <c r="Q311" s="195">
        <v>241.58330797986855</v>
      </c>
      <c r="R311" s="36">
        <f t="shared" si="71"/>
        <v>-1.4908006690422515E-3</v>
      </c>
      <c r="S311" s="36">
        <f t="shared" si="72"/>
        <v>1.7165341966710865E-2</v>
      </c>
      <c r="T311" s="193">
        <v>1231</v>
      </c>
      <c r="U311" s="208">
        <v>27502</v>
      </c>
      <c r="V311" s="4">
        <v>21931.419457735246</v>
      </c>
      <c r="Y311" s="44"/>
      <c r="Z311" s="44"/>
    </row>
    <row r="312" spans="2:27">
      <c r="B312" s="3">
        <v>5047</v>
      </c>
      <c r="C312" t="s">
        <v>332</v>
      </c>
      <c r="D312" s="199">
        <v>92418</v>
      </c>
      <c r="E312" s="37">
        <f t="shared" si="68"/>
        <v>23794.541709577752</v>
      </c>
      <c r="F312" s="169">
        <f t="shared" si="69"/>
        <v>0.75621572549465621</v>
      </c>
      <c r="G312" s="38">
        <f t="shared" si="73"/>
        <v>4602.4446931955908</v>
      </c>
      <c r="H312" s="38">
        <f t="shared" si="74"/>
        <v>17875.895188371673</v>
      </c>
      <c r="I312" s="38">
        <f t="shared" si="75"/>
        <v>1583.4745040924633</v>
      </c>
      <c r="J312" s="39">
        <f t="shared" si="76"/>
        <v>6150.2149738951275</v>
      </c>
      <c r="K312" s="38">
        <f t="shared" si="77"/>
        <v>1227.8103437782675</v>
      </c>
      <c r="L312" s="39">
        <f t="shared" si="78"/>
        <v>4768.8153752347907</v>
      </c>
      <c r="M312" s="35">
        <f t="shared" si="79"/>
        <v>22644.710563606463</v>
      </c>
      <c r="N312" s="35">
        <f t="shared" si="80"/>
        <v>115062.71056360647</v>
      </c>
      <c r="O312" s="35">
        <f t="shared" si="81"/>
        <v>29624.796746551612</v>
      </c>
      <c r="P312" s="36">
        <f t="shared" si="70"/>
        <v>0.94150740273798739</v>
      </c>
      <c r="Q312" s="195">
        <v>562.32304483657572</v>
      </c>
      <c r="R312" s="36">
        <f t="shared" si="71"/>
        <v>-1.0651622365195422E-2</v>
      </c>
      <c r="S312" s="36">
        <f t="shared" si="72"/>
        <v>-1.1925242830739776E-2</v>
      </c>
      <c r="T312" s="193">
        <v>3884</v>
      </c>
      <c r="U312" s="208">
        <v>93413</v>
      </c>
      <c r="V312" s="4">
        <v>24081.72209332302</v>
      </c>
      <c r="Y312" s="44"/>
      <c r="Z312" s="44"/>
    </row>
    <row r="313" spans="2:27">
      <c r="B313" s="3">
        <v>5049</v>
      </c>
      <c r="C313" t="s">
        <v>333</v>
      </c>
      <c r="D313" s="199">
        <v>41284</v>
      </c>
      <c r="E313" s="37">
        <f t="shared" si="68"/>
        <v>37428.830462375336</v>
      </c>
      <c r="F313" s="169">
        <f t="shared" si="69"/>
        <v>1.1895278559254052</v>
      </c>
      <c r="G313" s="38">
        <f t="shared" si="73"/>
        <v>-3578.1285584829593</v>
      </c>
      <c r="H313" s="38">
        <f t="shared" si="74"/>
        <v>-3946.6758000067039</v>
      </c>
      <c r="I313" s="38">
        <f t="shared" si="75"/>
        <v>0</v>
      </c>
      <c r="J313" s="39">
        <f t="shared" si="76"/>
        <v>0</v>
      </c>
      <c r="K313" s="38">
        <f t="shared" si="77"/>
        <v>-355.66416031419584</v>
      </c>
      <c r="L313" s="39">
        <f t="shared" si="78"/>
        <v>-392.29756882655801</v>
      </c>
      <c r="M313" s="35">
        <f t="shared" si="79"/>
        <v>-4338.9733688332617</v>
      </c>
      <c r="N313" s="35">
        <f t="shared" si="80"/>
        <v>36945.026631166736</v>
      </c>
      <c r="O313" s="35">
        <f t="shared" si="81"/>
        <v>33495.037743578177</v>
      </c>
      <c r="P313" s="36">
        <f t="shared" si="70"/>
        <v>1.0645077588334166</v>
      </c>
      <c r="Q313" s="195">
        <v>12.065228040868533</v>
      </c>
      <c r="R313" s="36">
        <f t="shared" si="71"/>
        <v>0.26165882281034164</v>
      </c>
      <c r="S313" s="36">
        <f t="shared" si="72"/>
        <v>0.26165882281034147</v>
      </c>
      <c r="T313" s="193">
        <v>1103</v>
      </c>
      <c r="U313" s="208">
        <v>32722</v>
      </c>
      <c r="V313" s="4">
        <v>29666.364460562105</v>
      </c>
      <c r="Y313" s="44"/>
      <c r="Z313" s="44"/>
    </row>
    <row r="314" spans="2:27">
      <c r="B314" s="3">
        <v>5052</v>
      </c>
      <c r="C314" t="s">
        <v>334</v>
      </c>
      <c r="D314" s="199">
        <v>13835</v>
      </c>
      <c r="E314" s="37">
        <f t="shared" si="68"/>
        <v>24838.420107719925</v>
      </c>
      <c r="F314" s="169">
        <f t="shared" si="69"/>
        <v>0.78939128608389564</v>
      </c>
      <c r="G314" s="38">
        <f t="shared" si="73"/>
        <v>3976.1176543102865</v>
      </c>
      <c r="H314" s="38">
        <f t="shared" si="74"/>
        <v>2214.6975334508297</v>
      </c>
      <c r="I314" s="38">
        <f t="shared" si="75"/>
        <v>1218.1170647427027</v>
      </c>
      <c r="J314" s="39">
        <f t="shared" si="76"/>
        <v>678.49120506168538</v>
      </c>
      <c r="K314" s="38">
        <f t="shared" si="77"/>
        <v>862.45290442850683</v>
      </c>
      <c r="L314" s="39">
        <f t="shared" si="78"/>
        <v>480.38626776667832</v>
      </c>
      <c r="M314" s="35">
        <f t="shared" si="79"/>
        <v>2695.0838012175082</v>
      </c>
      <c r="N314" s="35">
        <f t="shared" si="80"/>
        <v>16530.083801217508</v>
      </c>
      <c r="O314" s="35">
        <f t="shared" si="81"/>
        <v>29676.990666458722</v>
      </c>
      <c r="P314" s="36">
        <f t="shared" si="70"/>
        <v>0.9431661807674494</v>
      </c>
      <c r="Q314" s="195">
        <v>-484.77079403347625</v>
      </c>
      <c r="R314" s="36">
        <f t="shared" si="71"/>
        <v>2.0807201357632997E-2</v>
      </c>
      <c r="S314" s="36">
        <f t="shared" si="72"/>
        <v>3.9134081094753796E-2</v>
      </c>
      <c r="T314" s="193">
        <v>557</v>
      </c>
      <c r="U314" s="208">
        <v>13553</v>
      </c>
      <c r="V314" s="4">
        <v>23902.998236331568</v>
      </c>
      <c r="Y314" s="44"/>
      <c r="Z314" s="44"/>
    </row>
    <row r="315" spans="2:27">
      <c r="B315" s="3">
        <v>5053</v>
      </c>
      <c r="C315" t="s">
        <v>335</v>
      </c>
      <c r="D315" s="199">
        <v>166507</v>
      </c>
      <c r="E315" s="37">
        <f t="shared" si="68"/>
        <v>24428.843896713617</v>
      </c>
      <c r="F315" s="169">
        <f t="shared" si="69"/>
        <v>0.7763745205024507</v>
      </c>
      <c r="G315" s="38">
        <f t="shared" si="73"/>
        <v>4221.8633809140711</v>
      </c>
      <c r="H315" s="38">
        <f t="shared" si="74"/>
        <v>28776.220804310306</v>
      </c>
      <c r="I315" s="38">
        <f t="shared" si="75"/>
        <v>1361.4687385949105</v>
      </c>
      <c r="J315" s="39">
        <f t="shared" si="76"/>
        <v>9279.770922262911</v>
      </c>
      <c r="K315" s="38">
        <f t="shared" si="77"/>
        <v>1005.8045782807146</v>
      </c>
      <c r="L315" s="39">
        <f t="shared" si="78"/>
        <v>6855.5640055613512</v>
      </c>
      <c r="M315" s="35">
        <f t="shared" si="79"/>
        <v>35631.784809871657</v>
      </c>
      <c r="N315" s="35">
        <f t="shared" si="80"/>
        <v>202138.78480987166</v>
      </c>
      <c r="O315" s="35">
        <f t="shared" si="81"/>
        <v>29656.5118559084</v>
      </c>
      <c r="P315" s="36">
        <f t="shared" si="70"/>
        <v>0.94251534248837698</v>
      </c>
      <c r="Q315" s="195">
        <v>959.05676457413938</v>
      </c>
      <c r="R315" s="36">
        <f t="shared" si="71"/>
        <v>2.0019725678299915E-2</v>
      </c>
      <c r="S315" s="36">
        <f t="shared" si="72"/>
        <v>1.8223916302105788E-2</v>
      </c>
      <c r="T315" s="193">
        <v>6816</v>
      </c>
      <c r="U315" s="208">
        <v>163239</v>
      </c>
      <c r="V315" s="4">
        <v>23991.622574955909</v>
      </c>
      <c r="Y315" s="44"/>
      <c r="Z315" s="44"/>
    </row>
    <row r="316" spans="2:27">
      <c r="B316" s="136">
        <v>5054</v>
      </c>
      <c r="C316" s="34" t="s">
        <v>336</v>
      </c>
      <c r="D316" s="199">
        <v>228796</v>
      </c>
      <c r="E316" s="37">
        <f t="shared" si="68"/>
        <v>22689.012296707657</v>
      </c>
      <c r="F316" s="169">
        <f t="shared" si="69"/>
        <v>0.72108083039084636</v>
      </c>
      <c r="G316" s="38">
        <f t="shared" si="73"/>
        <v>5265.7623409176476</v>
      </c>
      <c r="H316" s="38">
        <f t="shared" si="74"/>
        <v>53099.947445813559</v>
      </c>
      <c r="I316" s="38">
        <f t="shared" si="75"/>
        <v>1970.4097985969966</v>
      </c>
      <c r="J316" s="39">
        <f t="shared" si="76"/>
        <v>19869.612409052115</v>
      </c>
      <c r="K316" s="38">
        <f t="shared" si="77"/>
        <v>1614.7456382828007</v>
      </c>
      <c r="L316" s="39">
        <f t="shared" si="78"/>
        <v>16283.095016443762</v>
      </c>
      <c r="M316" s="35">
        <f t="shared" si="79"/>
        <v>69383.042462257319</v>
      </c>
      <c r="N316" s="35">
        <f t="shared" si="80"/>
        <v>298179.04246225732</v>
      </c>
      <c r="O316" s="35">
        <f t="shared" si="81"/>
        <v>29569.520275908104</v>
      </c>
      <c r="P316" s="36">
        <f t="shared" si="70"/>
        <v>0.93975065798279678</v>
      </c>
      <c r="Q316" s="195">
        <v>1944.3337755231187</v>
      </c>
      <c r="R316" s="190">
        <f t="shared" si="71"/>
        <v>-1.9467613967214817E-2</v>
      </c>
      <c r="S316" s="190">
        <f t="shared" si="72"/>
        <v>-2.2287471086904466E-2</v>
      </c>
      <c r="T316" s="193">
        <v>10084</v>
      </c>
      <c r="U316" s="208">
        <v>233338.54471212739</v>
      </c>
      <c r="V316" s="4">
        <v>23206.220259783928</v>
      </c>
      <c r="W316" s="4"/>
      <c r="X316" s="139"/>
      <c r="Y316" s="45"/>
      <c r="Z316" s="45"/>
    </row>
    <row r="317" spans="2:27">
      <c r="B317" s="197">
        <v>5055</v>
      </c>
      <c r="C317" s="198" t="s">
        <v>337</v>
      </c>
      <c r="D317" s="199">
        <v>158118</v>
      </c>
      <c r="E317" s="37">
        <f t="shared" si="68"/>
        <v>26516.518530940801</v>
      </c>
      <c r="F317" s="169">
        <f t="shared" si="69"/>
        <v>0.84272303048377262</v>
      </c>
      <c r="G317" s="38">
        <f t="shared" si="73"/>
        <v>2969.2586003777615</v>
      </c>
      <c r="H317" s="38">
        <f t="shared" si="74"/>
        <v>17705.689034052593</v>
      </c>
      <c r="I317" s="38">
        <f t="shared" si="75"/>
        <v>630.78261661539636</v>
      </c>
      <c r="J317" s="39">
        <f t="shared" si="76"/>
        <v>3761.3567428776087</v>
      </c>
      <c r="K317" s="38">
        <f t="shared" si="77"/>
        <v>275.11845630120052</v>
      </c>
      <c r="L317" s="39">
        <f t="shared" si="78"/>
        <v>1640.5313549240589</v>
      </c>
      <c r="M317" s="35">
        <f t="shared" si="79"/>
        <v>19346.220388976653</v>
      </c>
      <c r="N317" s="35">
        <f t="shared" si="80"/>
        <v>177464.22038897665</v>
      </c>
      <c r="O317" s="35">
        <f t="shared" si="81"/>
        <v>29760.895587619765</v>
      </c>
      <c r="P317" s="36">
        <f t="shared" si="70"/>
        <v>0.9458327679874432</v>
      </c>
      <c r="Q317" s="195">
        <v>1258.9346592071015</v>
      </c>
      <c r="R317" s="190">
        <f t="shared" si="71"/>
        <v>-3.6151599446554293E-2</v>
      </c>
      <c r="S317" s="190">
        <f t="shared" si="72"/>
        <v>-2.8554605512961934E-2</v>
      </c>
      <c r="T317" s="193">
        <v>5963</v>
      </c>
      <c r="U317" s="208">
        <v>164048.62</v>
      </c>
      <c r="V317" s="4">
        <v>27295.943427620634</v>
      </c>
      <c r="W317" s="45"/>
      <c r="X317" s="4"/>
      <c r="Y317" s="196"/>
      <c r="Z317" s="45"/>
      <c r="AA317" s="45"/>
    </row>
    <row r="318" spans="2:27">
      <c r="B318" s="197">
        <v>5056</v>
      </c>
      <c r="C318" s="198" t="s">
        <v>338</v>
      </c>
      <c r="D318" s="199">
        <v>145800</v>
      </c>
      <c r="E318" s="37">
        <f t="shared" si="68"/>
        <v>28871.287128712873</v>
      </c>
      <c r="F318" s="169">
        <f t="shared" si="69"/>
        <v>0.91756006938414669</v>
      </c>
      <c r="G318" s="38">
        <f t="shared" si="73"/>
        <v>1556.3974417145182</v>
      </c>
      <c r="H318" s="38">
        <f t="shared" si="74"/>
        <v>7859.8070806583164</v>
      </c>
      <c r="I318" s="38">
        <f t="shared" si="75"/>
        <v>0</v>
      </c>
      <c r="J318" s="39">
        <f t="shared" si="76"/>
        <v>0</v>
      </c>
      <c r="K318" s="38">
        <f t="shared" si="77"/>
        <v>-355.66416031419584</v>
      </c>
      <c r="L318" s="39">
        <f t="shared" si="78"/>
        <v>-1796.104009586689</v>
      </c>
      <c r="M318" s="35">
        <f t="shared" si="79"/>
        <v>6063.7030710716272</v>
      </c>
      <c r="N318" s="35">
        <f t="shared" si="80"/>
        <v>151863.70307107162</v>
      </c>
      <c r="O318" s="35">
        <f t="shared" si="81"/>
        <v>30072.020410113193</v>
      </c>
      <c r="P318" s="36">
        <f t="shared" si="70"/>
        <v>0.95572064421691316</v>
      </c>
      <c r="Q318" s="195">
        <v>525.10879565399955</v>
      </c>
      <c r="R318" s="190">
        <f t="shared" si="71"/>
        <v>0.10639749690087279</v>
      </c>
      <c r="S318" s="190">
        <f t="shared" si="72"/>
        <v>9.9386661276946453E-2</v>
      </c>
      <c r="T318" s="193">
        <v>5050</v>
      </c>
      <c r="U318" s="208">
        <v>131779.04</v>
      </c>
      <c r="V318" s="4">
        <v>26261.26743722599</v>
      </c>
      <c r="W318" s="45"/>
      <c r="X318" s="4"/>
      <c r="Y318" s="196"/>
      <c r="Z318" s="45"/>
      <c r="AA318" s="45"/>
    </row>
    <row r="319" spans="2:27">
      <c r="B319" s="3">
        <v>5057</v>
      </c>
      <c r="C319" t="s">
        <v>339</v>
      </c>
      <c r="D319" s="199">
        <v>254501</v>
      </c>
      <c r="E319" s="37">
        <f t="shared" si="68"/>
        <v>24653.78281507314</v>
      </c>
      <c r="F319" s="169">
        <f t="shared" si="69"/>
        <v>0.78352331745829884</v>
      </c>
      <c r="G319" s="38">
        <f t="shared" si="73"/>
        <v>4086.9000298983574</v>
      </c>
      <c r="H319" s="38">
        <f t="shared" si="74"/>
        <v>42189.069008640741</v>
      </c>
      <c r="I319" s="38">
        <f t="shared" si="75"/>
        <v>1282.7401171690774</v>
      </c>
      <c r="J319" s="39">
        <f t="shared" si="76"/>
        <v>13241.726229536387</v>
      </c>
      <c r="K319" s="38">
        <f t="shared" si="77"/>
        <v>927.0759568548815</v>
      </c>
      <c r="L319" s="39">
        <f t="shared" si="78"/>
        <v>9570.2051026129429</v>
      </c>
      <c r="M319" s="35">
        <f t="shared" si="79"/>
        <v>51759.274111253682</v>
      </c>
      <c r="N319" s="35">
        <f t="shared" si="80"/>
        <v>306260.27411125368</v>
      </c>
      <c r="O319" s="35">
        <f t="shared" si="81"/>
        <v>29667.758801826378</v>
      </c>
      <c r="P319" s="36">
        <f t="shared" si="70"/>
        <v>0.94287278233616945</v>
      </c>
      <c r="Q319" s="195">
        <v>1688.8773665931294</v>
      </c>
      <c r="R319" s="190">
        <f t="shared" si="71"/>
        <v>-2.6541462668298654E-2</v>
      </c>
      <c r="S319" s="190">
        <f t="shared" si="72"/>
        <v>-3.455695968207307E-2</v>
      </c>
      <c r="T319" s="193">
        <v>10323</v>
      </c>
      <c r="U319" s="208">
        <v>261440</v>
      </c>
      <c r="V319" s="4">
        <v>25536.23754639578</v>
      </c>
      <c r="W319" s="44"/>
      <c r="Z319" s="45"/>
      <c r="AA319" s="45"/>
    </row>
    <row r="320" spans="2:27">
      <c r="B320" s="3">
        <v>5058</v>
      </c>
      <c r="C320" t="s">
        <v>340</v>
      </c>
      <c r="D320" s="199">
        <v>115391</v>
      </c>
      <c r="E320" s="37">
        <f t="shared" si="68"/>
        <v>26910.214552238805</v>
      </c>
      <c r="F320" s="169">
        <f t="shared" si="69"/>
        <v>0.85523510682480985</v>
      </c>
      <c r="G320" s="38">
        <f t="shared" si="73"/>
        <v>2733.0409875989585</v>
      </c>
      <c r="H320" s="38">
        <f t="shared" si="74"/>
        <v>11719.279754824334</v>
      </c>
      <c r="I320" s="38">
        <f t="shared" si="75"/>
        <v>492.98900916109466</v>
      </c>
      <c r="J320" s="39">
        <f t="shared" si="76"/>
        <v>2113.9368712827741</v>
      </c>
      <c r="K320" s="38">
        <f t="shared" si="77"/>
        <v>137.32484884689882</v>
      </c>
      <c r="L320" s="39">
        <f t="shared" si="78"/>
        <v>588.84895185550204</v>
      </c>
      <c r="M320" s="35">
        <f t="shared" si="79"/>
        <v>12308.128706679836</v>
      </c>
      <c r="N320" s="35">
        <f t="shared" si="80"/>
        <v>127699.12870667984</v>
      </c>
      <c r="O320" s="35">
        <f t="shared" si="81"/>
        <v>29780.580388684666</v>
      </c>
      <c r="P320" s="36">
        <f t="shared" si="70"/>
        <v>0.9464583718044951</v>
      </c>
      <c r="Q320" s="195">
        <v>601.31200212645308</v>
      </c>
      <c r="R320" s="190">
        <f t="shared" si="71"/>
        <v>3.0166410741706246E-2</v>
      </c>
      <c r="S320" s="190">
        <f t="shared" si="72"/>
        <v>3.232860703290847E-2</v>
      </c>
      <c r="T320" s="193">
        <v>4288</v>
      </c>
      <c r="U320" s="208">
        <v>112012</v>
      </c>
      <c r="V320" s="4">
        <v>26067.488945776124</v>
      </c>
      <c r="W320" s="45"/>
      <c r="X320" s="4"/>
      <c r="Y320" s="44"/>
      <c r="Z320" s="45"/>
      <c r="AA320" s="45"/>
    </row>
    <row r="321" spans="2:27">
      <c r="B321" s="197">
        <v>5059</v>
      </c>
      <c r="C321" s="198" t="s">
        <v>341</v>
      </c>
      <c r="D321" s="199">
        <v>444283</v>
      </c>
      <c r="E321" s="37">
        <f t="shared" si="68"/>
        <v>24388.373497282755</v>
      </c>
      <c r="F321" s="169">
        <f t="shared" si="69"/>
        <v>0.77508832836476604</v>
      </c>
      <c r="G321" s="38">
        <f t="shared" si="73"/>
        <v>4246.145620572589</v>
      </c>
      <c r="H321" s="38">
        <f t="shared" si="74"/>
        <v>77352.034769970851</v>
      </c>
      <c r="I321" s="38">
        <f t="shared" si="75"/>
        <v>1375.6333783957123</v>
      </c>
      <c r="J321" s="39">
        <f t="shared" si="76"/>
        <v>25059.913254234689</v>
      </c>
      <c r="K321" s="38">
        <f t="shared" si="77"/>
        <v>1019.9692180815164</v>
      </c>
      <c r="L321" s="39">
        <f t="shared" si="78"/>
        <v>18580.779245790985</v>
      </c>
      <c r="M321" s="35">
        <f t="shared" si="79"/>
        <v>95932.814015761833</v>
      </c>
      <c r="N321" s="35">
        <f t="shared" si="80"/>
        <v>540215.81401576183</v>
      </c>
      <c r="O321" s="35">
        <f t="shared" si="81"/>
        <v>29654.488335936865</v>
      </c>
      <c r="P321" s="36">
        <f t="shared" si="70"/>
        <v>0.94245103288149301</v>
      </c>
      <c r="Q321" s="195">
        <v>3151.0771904706198</v>
      </c>
      <c r="R321" s="190">
        <f t="shared" si="71"/>
        <v>-2.7432019756647798E-2</v>
      </c>
      <c r="S321" s="190">
        <f t="shared" si="72"/>
        <v>-3.0955623351974305E-2</v>
      </c>
      <c r="T321" s="193">
        <v>18217</v>
      </c>
      <c r="U321" s="208">
        <v>456814.34</v>
      </c>
      <c r="V321" s="4">
        <v>25167.447523552422</v>
      </c>
      <c r="W321" s="45"/>
      <c r="X321" s="4"/>
      <c r="Y321" s="196"/>
      <c r="Z321" s="45"/>
      <c r="AA321" s="45"/>
    </row>
    <row r="322" spans="2:27">
      <c r="B322" s="136">
        <v>5060</v>
      </c>
      <c r="C322" s="34" t="s">
        <v>342</v>
      </c>
      <c r="D322" s="199">
        <v>278061</v>
      </c>
      <c r="E322" s="37">
        <f t="shared" si="68"/>
        <v>28895.458796633066</v>
      </c>
      <c r="F322" s="169">
        <f t="shared" si="69"/>
        <v>0.91832827057985733</v>
      </c>
      <c r="G322" s="38">
        <f t="shared" si="73"/>
        <v>1541.8944409624025</v>
      </c>
      <c r="H322" s="38">
        <f t="shared" si="74"/>
        <v>14837.6502053812</v>
      </c>
      <c r="I322" s="38">
        <f t="shared" si="75"/>
        <v>0</v>
      </c>
      <c r="J322" s="39">
        <f t="shared" si="76"/>
        <v>0</v>
      </c>
      <c r="K322" s="38">
        <f t="shared" si="77"/>
        <v>-355.66416031419584</v>
      </c>
      <c r="L322" s="39">
        <f t="shared" si="78"/>
        <v>-3422.5562147035066</v>
      </c>
      <c r="M322" s="35">
        <f t="shared" si="79"/>
        <v>11415.093990677693</v>
      </c>
      <c r="N322" s="35">
        <f t="shared" si="80"/>
        <v>289476.09399067768</v>
      </c>
      <c r="O322" s="35">
        <f t="shared" si="81"/>
        <v>30081.689077281273</v>
      </c>
      <c r="P322" s="36">
        <f t="shared" si="70"/>
        <v>0.95602792469519748</v>
      </c>
      <c r="Q322" s="195">
        <v>185.22818625318723</v>
      </c>
      <c r="R322" s="190">
        <f t="shared" si="71"/>
        <v>1.4845811555644493E-2</v>
      </c>
      <c r="S322" s="190">
        <f t="shared" si="72"/>
        <v>1.2314761002040119E-2</v>
      </c>
      <c r="T322" s="193">
        <v>9623</v>
      </c>
      <c r="U322" s="208">
        <v>273993.3464116719</v>
      </c>
      <c r="V322" s="4">
        <v>28543.946912352523</v>
      </c>
      <c r="W322" s="45"/>
      <c r="X322" s="139"/>
      <c r="Y322" s="45"/>
      <c r="Z322" s="45"/>
      <c r="AA322" s="45"/>
    </row>
    <row r="323" spans="2:27">
      <c r="B323" s="3">
        <v>5061</v>
      </c>
      <c r="C323" t="s">
        <v>343</v>
      </c>
      <c r="D323" s="199">
        <v>48517</v>
      </c>
      <c r="E323" s="37">
        <f t="shared" si="68"/>
        <v>24222.166749875185</v>
      </c>
      <c r="F323" s="169">
        <f t="shared" si="69"/>
        <v>0.7698061019782696</v>
      </c>
      <c r="G323" s="38">
        <f t="shared" si="73"/>
        <v>4345.8696690171309</v>
      </c>
      <c r="H323" s="38">
        <f t="shared" si="74"/>
        <v>8704.776947041315</v>
      </c>
      <c r="I323" s="38">
        <f t="shared" si="75"/>
        <v>1433.8057399883619</v>
      </c>
      <c r="J323" s="39">
        <f t="shared" si="76"/>
        <v>2871.9128971966888</v>
      </c>
      <c r="K323" s="38">
        <f t="shared" si="77"/>
        <v>1078.141579674166</v>
      </c>
      <c r="L323" s="39">
        <f t="shared" si="78"/>
        <v>2159.5175840873544</v>
      </c>
      <c r="M323" s="35">
        <f t="shared" si="79"/>
        <v>10864.294531128669</v>
      </c>
      <c r="N323" s="35">
        <f t="shared" si="80"/>
        <v>59381.294531128668</v>
      </c>
      <c r="O323" s="35">
        <f t="shared" si="81"/>
        <v>29646.177998566483</v>
      </c>
      <c r="P323" s="36">
        <f t="shared" si="70"/>
        <v>0.94218692156216799</v>
      </c>
      <c r="Q323" s="195">
        <v>248.49586992988043</v>
      </c>
      <c r="R323" s="36">
        <f t="shared" si="71"/>
        <v>-3.2735899838513528E-2</v>
      </c>
      <c r="S323" s="36">
        <f t="shared" si="72"/>
        <v>-2.0663207624815619E-2</v>
      </c>
      <c r="T323" s="193">
        <v>2003</v>
      </c>
      <c r="U323" s="208">
        <v>50159</v>
      </c>
      <c r="V323" s="4">
        <v>24733.234714003946</v>
      </c>
      <c r="W323" s="44"/>
      <c r="Y323" s="44"/>
      <c r="Z323" s="44"/>
      <c r="AA323" s="44"/>
    </row>
    <row r="324" spans="2:27" ht="28.5" customHeight="1">
      <c r="B324" s="3">
        <v>5401</v>
      </c>
      <c r="C324" t="s">
        <v>344</v>
      </c>
      <c r="D324" s="199">
        <v>2351318</v>
      </c>
      <c r="E324" s="37">
        <f t="shared" si="68"/>
        <v>30546.911944292875</v>
      </c>
      <c r="F324" s="169">
        <f t="shared" si="69"/>
        <v>0.97081319991452519</v>
      </c>
      <c r="G324" s="38">
        <f t="shared" si="73"/>
        <v>551.02255236651683</v>
      </c>
      <c r="H324" s="38">
        <f t="shared" si="74"/>
        <v>42414.409945860265</v>
      </c>
      <c r="I324" s="38">
        <f t="shared" si="75"/>
        <v>0</v>
      </c>
      <c r="J324" s="39">
        <f t="shared" si="76"/>
        <v>0</v>
      </c>
      <c r="K324" s="38">
        <f t="shared" si="77"/>
        <v>-355.66416031419584</v>
      </c>
      <c r="L324" s="39">
        <f t="shared" si="78"/>
        <v>-27376.893076024913</v>
      </c>
      <c r="M324" s="35">
        <f t="shared" si="79"/>
        <v>15037.516869835352</v>
      </c>
      <c r="N324" s="35">
        <f t="shared" si="80"/>
        <v>2366355.5168698356</v>
      </c>
      <c r="O324" s="35">
        <f t="shared" si="81"/>
        <v>30742.270336345202</v>
      </c>
      <c r="P324" s="36">
        <f t="shared" si="70"/>
        <v>0.97702189642906478</v>
      </c>
      <c r="Q324" s="195">
        <v>5242.1821062717208</v>
      </c>
      <c r="R324" s="36">
        <f t="shared" si="71"/>
        <v>-1.3674553266745444E-2</v>
      </c>
      <c r="S324" s="36">
        <f t="shared" si="72"/>
        <v>-1.7839021401288471E-2</v>
      </c>
      <c r="T324" s="193">
        <v>76974</v>
      </c>
      <c r="U324" s="208">
        <v>2383917</v>
      </c>
      <c r="V324" s="4">
        <v>31101.73648710355</v>
      </c>
      <c r="Y324" s="44"/>
      <c r="Z324" s="44"/>
    </row>
    <row r="325" spans="2:27">
      <c r="B325" s="3">
        <v>5402</v>
      </c>
      <c r="C325" t="s">
        <v>345</v>
      </c>
      <c r="D325" s="199">
        <v>665390</v>
      </c>
      <c r="E325" s="37">
        <f t="shared" si="68"/>
        <v>26935.594867020198</v>
      </c>
      <c r="F325" s="169">
        <f t="shared" si="69"/>
        <v>0.85604172009729695</v>
      </c>
      <c r="G325" s="38">
        <f t="shared" si="73"/>
        <v>2717.8127987301232</v>
      </c>
      <c r="H325" s="38">
        <f t="shared" si="74"/>
        <v>67138.129567030235</v>
      </c>
      <c r="I325" s="38">
        <f t="shared" si="75"/>
        <v>484.1058989876073</v>
      </c>
      <c r="J325" s="39">
        <f t="shared" si="76"/>
        <v>11958.868022690862</v>
      </c>
      <c r="K325" s="38">
        <f t="shared" si="77"/>
        <v>128.44173867341146</v>
      </c>
      <c r="L325" s="39">
        <f t="shared" si="78"/>
        <v>3172.8962704492837</v>
      </c>
      <c r="M325" s="35">
        <f t="shared" si="79"/>
        <v>70311.025837479523</v>
      </c>
      <c r="N325" s="35">
        <f t="shared" si="80"/>
        <v>735701.02583747951</v>
      </c>
      <c r="O325" s="35">
        <f t="shared" si="81"/>
        <v>29781.849404423734</v>
      </c>
      <c r="P325" s="36">
        <f t="shared" si="70"/>
        <v>0.9464987024681194</v>
      </c>
      <c r="Q325" s="195">
        <v>4729.6432226049947</v>
      </c>
      <c r="R325" s="36">
        <f t="shared" si="71"/>
        <v>-3.7260071012903281E-2</v>
      </c>
      <c r="S325" s="36">
        <f t="shared" si="72"/>
        <v>-3.2427469661067521E-2</v>
      </c>
      <c r="T325" s="193">
        <v>24703</v>
      </c>
      <c r="U325" s="208">
        <v>691142</v>
      </c>
      <c r="V325" s="4">
        <v>27838.321182583477</v>
      </c>
      <c r="Y325" s="44"/>
      <c r="Z325" s="44"/>
    </row>
    <row r="326" spans="2:27">
      <c r="B326" s="3">
        <v>5403</v>
      </c>
      <c r="C326" t="s">
        <v>346</v>
      </c>
      <c r="D326" s="199">
        <v>564534</v>
      </c>
      <c r="E326" s="37">
        <f t="shared" si="68"/>
        <v>27155.418731059694</v>
      </c>
      <c r="F326" s="169">
        <f t="shared" si="69"/>
        <v>0.86302795521182962</v>
      </c>
      <c r="G326" s="38">
        <f t="shared" si="73"/>
        <v>2585.9184803064259</v>
      </c>
      <c r="H326" s="38">
        <f t="shared" si="74"/>
        <v>53758.65928709029</v>
      </c>
      <c r="I326" s="38">
        <f t="shared" si="75"/>
        <v>407.16754657378385</v>
      </c>
      <c r="J326" s="39">
        <f t="shared" si="76"/>
        <v>8464.6061257223937</v>
      </c>
      <c r="K326" s="38">
        <f t="shared" si="77"/>
        <v>51.503386259588012</v>
      </c>
      <c r="L326" s="39">
        <f t="shared" si="78"/>
        <v>1070.7038969505752</v>
      </c>
      <c r="M326" s="35">
        <f t="shared" si="79"/>
        <v>54829.363184040863</v>
      </c>
      <c r="N326" s="35">
        <f t="shared" si="80"/>
        <v>619363.36318404088</v>
      </c>
      <c r="O326" s="35">
        <f t="shared" si="81"/>
        <v>29792.840597625709</v>
      </c>
      <c r="P326" s="36">
        <f t="shared" si="70"/>
        <v>0.94684801422384601</v>
      </c>
      <c r="Q326" s="195">
        <v>1791.2073839102668</v>
      </c>
      <c r="R326" s="36">
        <f t="shared" si="71"/>
        <v>-6.7543672904940948E-3</v>
      </c>
      <c r="S326" s="36">
        <f t="shared" si="72"/>
        <v>-1.267877243051911E-2</v>
      </c>
      <c r="T326" s="193">
        <v>20789</v>
      </c>
      <c r="U326" s="208">
        <v>568373</v>
      </c>
      <c r="V326" s="4">
        <v>27504.137430437939</v>
      </c>
      <c r="Y326" s="44"/>
      <c r="Z326" s="44"/>
    </row>
    <row r="327" spans="2:27">
      <c r="B327" s="3">
        <v>5404</v>
      </c>
      <c r="C327" t="s">
        <v>347</v>
      </c>
      <c r="D327" s="199">
        <v>45266</v>
      </c>
      <c r="E327" s="37">
        <f t="shared" si="68"/>
        <v>22309.512074913753</v>
      </c>
      <c r="F327" s="169">
        <f t="shared" si="69"/>
        <v>0.7090199115863568</v>
      </c>
      <c r="G327" s="38">
        <f t="shared" si="73"/>
        <v>5493.46247399399</v>
      </c>
      <c r="H327" s="38">
        <f t="shared" si="74"/>
        <v>11146.235359733804</v>
      </c>
      <c r="I327" s="38">
        <f t="shared" si="75"/>
        <v>2103.234876224863</v>
      </c>
      <c r="J327" s="39">
        <f t="shared" si="76"/>
        <v>4267.4635638602467</v>
      </c>
      <c r="K327" s="38">
        <f t="shared" si="77"/>
        <v>1747.5707159106671</v>
      </c>
      <c r="L327" s="39">
        <f t="shared" si="78"/>
        <v>3545.8209825827439</v>
      </c>
      <c r="M327" s="35">
        <f t="shared" si="79"/>
        <v>14692.056342316548</v>
      </c>
      <c r="N327" s="35">
        <f t="shared" si="80"/>
        <v>59958.056342316544</v>
      </c>
      <c r="O327" s="35">
        <f t="shared" si="81"/>
        <v>29550.545264818407</v>
      </c>
      <c r="P327" s="36">
        <f t="shared" si="70"/>
        <v>0.93914761204257224</v>
      </c>
      <c r="Q327" s="195">
        <v>247.62362460693839</v>
      </c>
      <c r="R327" s="36">
        <f t="shared" si="71"/>
        <v>-4.9652537213159494E-2</v>
      </c>
      <c r="S327" s="36">
        <f t="shared" si="72"/>
        <v>-2.5296663351692839E-2</v>
      </c>
      <c r="T327" s="193">
        <v>2029</v>
      </c>
      <c r="U327" s="208">
        <v>47631</v>
      </c>
      <c r="V327" s="4">
        <v>22888.515136953389</v>
      </c>
      <c r="Y327" s="44"/>
      <c r="Z327" s="44"/>
    </row>
    <row r="328" spans="2:27">
      <c r="B328" s="3">
        <v>5405</v>
      </c>
      <c r="C328" t="s">
        <v>348</v>
      </c>
      <c r="D328" s="199">
        <v>150625</v>
      </c>
      <c r="E328" s="37">
        <f t="shared" ref="E328:E331" si="82">D328/T328*1000</f>
        <v>26023.669661368349</v>
      </c>
      <c r="F328" s="169">
        <f t="shared" ref="F328:F362" si="83">E328/E$363</f>
        <v>0.82705977165694122</v>
      </c>
      <c r="G328" s="38">
        <f t="shared" si="73"/>
        <v>3264.9679221212323</v>
      </c>
      <c r="H328" s="38">
        <f t="shared" si="74"/>
        <v>18897.634333237693</v>
      </c>
      <c r="I328" s="38">
        <f t="shared" si="75"/>
        <v>803.27972096575445</v>
      </c>
      <c r="J328" s="39">
        <f t="shared" si="76"/>
        <v>4649.3830249497869</v>
      </c>
      <c r="K328" s="38">
        <f t="shared" si="77"/>
        <v>447.61556065155861</v>
      </c>
      <c r="L328" s="39">
        <f t="shared" si="78"/>
        <v>2590.7988650512211</v>
      </c>
      <c r="M328" s="35">
        <f t="shared" si="79"/>
        <v>21488.433198288913</v>
      </c>
      <c r="N328" s="35">
        <f t="shared" si="80"/>
        <v>172113.4331982889</v>
      </c>
      <c r="O328" s="35">
        <f t="shared" si="81"/>
        <v>29736.253144141137</v>
      </c>
      <c r="P328" s="36">
        <f t="shared" ref="P328:P363" si="84">O328/O$363</f>
        <v>0.94504960504610147</v>
      </c>
      <c r="Q328" s="195">
        <v>690.20169503449142</v>
      </c>
      <c r="R328" s="36">
        <f t="shared" ref="R328:R363" si="85">(D328-U328)/U328</f>
        <v>-1.6820929230688893E-2</v>
      </c>
      <c r="S328" s="36">
        <f t="shared" ref="S328:S363" si="86">(E328-V328)/V328</f>
        <v>1.1847690245887202E-3</v>
      </c>
      <c r="T328" s="193">
        <v>5788</v>
      </c>
      <c r="U328" s="208">
        <v>153202</v>
      </c>
      <c r="V328" s="4">
        <v>25992.874109263659</v>
      </c>
      <c r="Y328" s="44"/>
      <c r="Z328" s="44"/>
    </row>
    <row r="329" spans="2:27">
      <c r="B329" s="3">
        <v>5406</v>
      </c>
      <c r="C329" t="s">
        <v>349</v>
      </c>
      <c r="D329" s="199">
        <v>331008</v>
      </c>
      <c r="E329" s="37">
        <f t="shared" si="82"/>
        <v>28914.046121593292</v>
      </c>
      <c r="F329" s="169">
        <f t="shared" si="83"/>
        <v>0.91891899544446543</v>
      </c>
      <c r="G329" s="38">
        <f t="shared" si="73"/>
        <v>1530.7420459862667</v>
      </c>
      <c r="H329" s="38">
        <f t="shared" si="74"/>
        <v>17523.934942450782</v>
      </c>
      <c r="I329" s="38">
        <f t="shared" si="75"/>
        <v>0</v>
      </c>
      <c r="J329" s="39">
        <f t="shared" si="76"/>
        <v>0</v>
      </c>
      <c r="K329" s="38">
        <f t="shared" si="77"/>
        <v>-355.66416031419584</v>
      </c>
      <c r="L329" s="39">
        <f t="shared" si="78"/>
        <v>-4071.6433072769137</v>
      </c>
      <c r="M329" s="35">
        <f t="shared" si="79"/>
        <v>13452.291635173868</v>
      </c>
      <c r="N329" s="35">
        <f t="shared" si="80"/>
        <v>344460.29163517384</v>
      </c>
      <c r="O329" s="35">
        <f t="shared" si="81"/>
        <v>30089.124007265356</v>
      </c>
      <c r="P329" s="36">
        <f t="shared" si="84"/>
        <v>0.9562642146410405</v>
      </c>
      <c r="Q329" s="195">
        <v>95.745721316248819</v>
      </c>
      <c r="R329" s="36">
        <f t="shared" si="85"/>
        <v>-2.8104997357449056E-2</v>
      </c>
      <c r="S329" s="36">
        <f t="shared" si="86"/>
        <v>-2.165286421621616E-2</v>
      </c>
      <c r="T329" s="193">
        <v>11448</v>
      </c>
      <c r="U329" s="208">
        <v>340580</v>
      </c>
      <c r="V329" s="4">
        <v>29553.974314474141</v>
      </c>
      <c r="Y329" s="44"/>
      <c r="Z329" s="44"/>
    </row>
    <row r="330" spans="2:27">
      <c r="B330" s="3">
        <v>5411</v>
      </c>
      <c r="C330" t="s">
        <v>350</v>
      </c>
      <c r="D330" s="199">
        <v>61754</v>
      </c>
      <c r="E330" s="37">
        <f t="shared" si="82"/>
        <v>21752.025361042619</v>
      </c>
      <c r="F330" s="169">
        <f t="shared" si="83"/>
        <v>0.69130239363920509</v>
      </c>
      <c r="G330" s="38">
        <f t="shared" si="73"/>
        <v>5827.9545023166702</v>
      </c>
      <c r="H330" s="38">
        <f t="shared" si="74"/>
        <v>16545.562832077027</v>
      </c>
      <c r="I330" s="38">
        <f t="shared" si="75"/>
        <v>2298.3552260797596</v>
      </c>
      <c r="J330" s="39">
        <f t="shared" si="76"/>
        <v>6525.0304868404373</v>
      </c>
      <c r="K330" s="38">
        <f t="shared" si="77"/>
        <v>1942.6910657655637</v>
      </c>
      <c r="L330" s="39">
        <f t="shared" si="78"/>
        <v>5515.2999357084354</v>
      </c>
      <c r="M330" s="35">
        <f t="shared" si="79"/>
        <v>22060.86276778546</v>
      </c>
      <c r="N330" s="35">
        <f t="shared" si="80"/>
        <v>83814.862767785467</v>
      </c>
      <c r="O330" s="35">
        <f t="shared" si="81"/>
        <v>29522.670929124855</v>
      </c>
      <c r="P330" s="36">
        <f t="shared" si="84"/>
        <v>0.9382617361452148</v>
      </c>
      <c r="Q330" s="195">
        <v>649.11905877730169</v>
      </c>
      <c r="R330" s="36">
        <f t="shared" si="85"/>
        <v>-2.9193064092688372E-2</v>
      </c>
      <c r="S330" s="36">
        <f t="shared" si="86"/>
        <v>-2.2695941238782578E-2</v>
      </c>
      <c r="T330" s="193">
        <v>2839</v>
      </c>
      <c r="U330" s="208">
        <v>63611</v>
      </c>
      <c r="V330" s="4">
        <v>22257.172848145558</v>
      </c>
      <c r="Y330" s="44"/>
      <c r="Z330" s="44"/>
    </row>
    <row r="331" spans="2:27">
      <c r="B331" s="3">
        <v>5412</v>
      </c>
      <c r="C331" t="s">
        <v>351</v>
      </c>
      <c r="D331" s="199">
        <v>101538</v>
      </c>
      <c r="E331" s="37">
        <f t="shared" si="82"/>
        <v>24083.965844402275</v>
      </c>
      <c r="F331" s="169">
        <f t="shared" si="83"/>
        <v>0.76541393089669141</v>
      </c>
      <c r="G331" s="38">
        <f t="shared" si="73"/>
        <v>4428.7902123008762</v>
      </c>
      <c r="H331" s="38">
        <f t="shared" si="74"/>
        <v>18671.779535060494</v>
      </c>
      <c r="I331" s="38">
        <f t="shared" si="75"/>
        <v>1482.1760569038802</v>
      </c>
      <c r="J331" s="39">
        <f t="shared" si="76"/>
        <v>6248.8542559067591</v>
      </c>
      <c r="K331" s="38">
        <f t="shared" si="77"/>
        <v>1126.5118965896843</v>
      </c>
      <c r="L331" s="39">
        <f t="shared" si="78"/>
        <v>4749.3741560221088</v>
      </c>
      <c r="M331" s="35">
        <f t="shared" si="79"/>
        <v>23421.153691082603</v>
      </c>
      <c r="N331" s="35">
        <f t="shared" si="80"/>
        <v>124959.15369108261</v>
      </c>
      <c r="O331" s="35">
        <f t="shared" si="81"/>
        <v>29639.267953292841</v>
      </c>
      <c r="P331" s="36">
        <f t="shared" si="84"/>
        <v>0.94196731300808922</v>
      </c>
      <c r="Q331" s="195">
        <v>204.58129686687971</v>
      </c>
      <c r="R331" s="36">
        <f t="shared" si="85"/>
        <v>6.0040423255260968E-3</v>
      </c>
      <c r="S331" s="36">
        <f t="shared" si="86"/>
        <v>1.8412061822899714E-2</v>
      </c>
      <c r="T331" s="193">
        <v>4216</v>
      </c>
      <c r="U331" s="208">
        <v>100932</v>
      </c>
      <c r="V331" s="4">
        <v>23648.547328959699</v>
      </c>
      <c r="Y331" s="44"/>
      <c r="Z331" s="44"/>
    </row>
    <row r="332" spans="2:27">
      <c r="B332" s="3">
        <v>5413</v>
      </c>
      <c r="C332" t="s">
        <v>352</v>
      </c>
      <c r="D332" s="199">
        <v>34850</v>
      </c>
      <c r="E332" s="37">
        <f t="shared" ref="E332:E354" si="87">D332/T332*1000</f>
        <v>25606.171932402645</v>
      </c>
      <c r="F332" s="169">
        <f t="shared" si="83"/>
        <v>0.81379125184867407</v>
      </c>
      <c r="G332" s="38">
        <f t="shared" si="73"/>
        <v>3515.4665595006545</v>
      </c>
      <c r="H332" s="38">
        <f t="shared" si="74"/>
        <v>4784.5499874803909</v>
      </c>
      <c r="I332" s="38">
        <f t="shared" si="75"/>
        <v>949.40392610375068</v>
      </c>
      <c r="J332" s="39">
        <f t="shared" si="76"/>
        <v>1292.1387434272046</v>
      </c>
      <c r="K332" s="38">
        <f t="shared" si="77"/>
        <v>593.73976578955489</v>
      </c>
      <c r="L332" s="39">
        <f t="shared" si="78"/>
        <v>808.07982123958425</v>
      </c>
      <c r="M332" s="35">
        <f t="shared" si="79"/>
        <v>5592.6298087199748</v>
      </c>
      <c r="N332" s="35">
        <f t="shared" si="80"/>
        <v>40442.629808719976</v>
      </c>
      <c r="O332" s="35">
        <f t="shared" si="81"/>
        <v>29715.378257692853</v>
      </c>
      <c r="P332" s="36">
        <f t="shared" si="84"/>
        <v>0.94438617905568811</v>
      </c>
      <c r="Q332" s="195">
        <v>193.52208136523041</v>
      </c>
      <c r="R332" s="36">
        <f t="shared" si="85"/>
        <v>-3.5374224977856507E-2</v>
      </c>
      <c r="S332" s="36">
        <f t="shared" si="86"/>
        <v>-2.5451549849046833E-2</v>
      </c>
      <c r="T332" s="193">
        <v>1361</v>
      </c>
      <c r="U332" s="208">
        <v>36128</v>
      </c>
      <c r="V332" s="4">
        <v>26274.909090909092</v>
      </c>
      <c r="Y332" s="44"/>
      <c r="Z332" s="44"/>
    </row>
    <row r="333" spans="2:27">
      <c r="B333" s="3">
        <v>5414</v>
      </c>
      <c r="C333" t="s">
        <v>353</v>
      </c>
      <c r="D333" s="199">
        <v>28544</v>
      </c>
      <c r="E333" s="37">
        <f t="shared" si="87"/>
        <v>26163.153070577449</v>
      </c>
      <c r="F333" s="169">
        <f t="shared" si="83"/>
        <v>0.83149270206497128</v>
      </c>
      <c r="G333" s="38">
        <f t="shared" si="73"/>
        <v>3181.2778765957723</v>
      </c>
      <c r="H333" s="38">
        <f t="shared" si="74"/>
        <v>3470.7741633659875</v>
      </c>
      <c r="I333" s="38">
        <f t="shared" si="75"/>
        <v>754.4605277425693</v>
      </c>
      <c r="J333" s="39">
        <f t="shared" si="76"/>
        <v>823.11643576714312</v>
      </c>
      <c r="K333" s="38">
        <f t="shared" si="77"/>
        <v>398.79636742837346</v>
      </c>
      <c r="L333" s="39">
        <f t="shared" si="78"/>
        <v>435.0868368643554</v>
      </c>
      <c r="M333" s="35">
        <f t="shared" si="79"/>
        <v>3905.8610002303431</v>
      </c>
      <c r="N333" s="35">
        <f t="shared" si="80"/>
        <v>32449.861000230343</v>
      </c>
      <c r="O333" s="35">
        <f t="shared" si="81"/>
        <v>29743.227314601598</v>
      </c>
      <c r="P333" s="36">
        <f t="shared" si="84"/>
        <v>0.94527125156650316</v>
      </c>
      <c r="Q333" s="195">
        <v>13.456936641787706</v>
      </c>
      <c r="R333" s="36">
        <f t="shared" si="85"/>
        <v>7.9807896037855774E-3</v>
      </c>
      <c r="S333" s="36">
        <f t="shared" si="86"/>
        <v>2.0915465180736052E-2</v>
      </c>
      <c r="T333" s="193">
        <v>1091</v>
      </c>
      <c r="U333" s="208">
        <v>28318</v>
      </c>
      <c r="V333" s="4">
        <v>25627.149321266967</v>
      </c>
      <c r="Y333" s="44"/>
      <c r="Z333" s="44"/>
    </row>
    <row r="334" spans="2:27">
      <c r="B334" s="3">
        <v>5415</v>
      </c>
      <c r="C334" t="s">
        <v>354</v>
      </c>
      <c r="D334" s="199">
        <v>22101</v>
      </c>
      <c r="E334" s="37">
        <f t="shared" si="87"/>
        <v>21374.274661508705</v>
      </c>
      <c r="F334" s="169">
        <f t="shared" si="83"/>
        <v>0.6792970765042603</v>
      </c>
      <c r="G334" s="38">
        <f t="shared" si="73"/>
        <v>6054.6049220370187</v>
      </c>
      <c r="H334" s="38">
        <f t="shared" si="74"/>
        <v>6260.4614893862772</v>
      </c>
      <c r="I334" s="38">
        <f t="shared" si="75"/>
        <v>2430.5679709166297</v>
      </c>
      <c r="J334" s="39">
        <f t="shared" si="76"/>
        <v>2513.2072819277951</v>
      </c>
      <c r="K334" s="38">
        <f t="shared" si="77"/>
        <v>2074.9038106024341</v>
      </c>
      <c r="L334" s="39">
        <f t="shared" si="78"/>
        <v>2145.4505401629167</v>
      </c>
      <c r="M334" s="35">
        <f t="shared" si="79"/>
        <v>8405.9120295491939</v>
      </c>
      <c r="N334" s="35">
        <f t="shared" si="80"/>
        <v>30506.912029549196</v>
      </c>
      <c r="O334" s="35">
        <f t="shared" si="81"/>
        <v>29503.783394148159</v>
      </c>
      <c r="P334" s="36">
        <f t="shared" si="84"/>
        <v>0.93766147028846758</v>
      </c>
      <c r="Q334" s="195">
        <v>-109.59237168872278</v>
      </c>
      <c r="R334" s="36">
        <f t="shared" si="85"/>
        <v>-9.8118279569892469E-3</v>
      </c>
      <c r="S334" s="36">
        <f t="shared" si="86"/>
        <v>-2.1507976123624085E-3</v>
      </c>
      <c r="T334" s="193">
        <v>1034</v>
      </c>
      <c r="U334" s="208">
        <v>22320</v>
      </c>
      <c r="V334" s="4">
        <v>21420.345489443378</v>
      </c>
      <c r="Y334" s="44"/>
      <c r="Z334" s="44"/>
    </row>
    <row r="335" spans="2:27">
      <c r="B335" s="3">
        <v>5416</v>
      </c>
      <c r="C335" t="s">
        <v>355</v>
      </c>
      <c r="D335" s="199">
        <v>121816</v>
      </c>
      <c r="E335" s="37">
        <f t="shared" si="87"/>
        <v>30415.980024968791</v>
      </c>
      <c r="F335" s="169">
        <f t="shared" si="83"/>
        <v>0.96665204490802992</v>
      </c>
      <c r="G335" s="38">
        <f t="shared" si="73"/>
        <v>629.5817039609675</v>
      </c>
      <c r="H335" s="38">
        <f t="shared" si="74"/>
        <v>2521.4747243636748</v>
      </c>
      <c r="I335" s="38">
        <f t="shared" si="75"/>
        <v>0</v>
      </c>
      <c r="J335" s="39">
        <f t="shared" si="76"/>
        <v>0</v>
      </c>
      <c r="K335" s="38">
        <f t="shared" si="77"/>
        <v>-355.66416031419584</v>
      </c>
      <c r="L335" s="39">
        <f t="shared" si="78"/>
        <v>-1424.4349620583544</v>
      </c>
      <c r="M335" s="35">
        <f t="shared" si="79"/>
        <v>1097.0397623053204</v>
      </c>
      <c r="N335" s="35">
        <f t="shared" si="80"/>
        <v>122913.03976230531</v>
      </c>
      <c r="O335" s="35">
        <f t="shared" si="81"/>
        <v>30689.897568615561</v>
      </c>
      <c r="P335" s="36">
        <f t="shared" si="84"/>
        <v>0.9753574344264665</v>
      </c>
      <c r="Q335" s="195">
        <v>380.37519338501124</v>
      </c>
      <c r="R335" s="36">
        <f t="shared" si="85"/>
        <v>-4.237974325312286E-2</v>
      </c>
      <c r="S335" s="36">
        <f t="shared" si="86"/>
        <v>-3.640208871662548E-2</v>
      </c>
      <c r="T335" s="193">
        <v>4005</v>
      </c>
      <c r="U335" s="208">
        <v>127207</v>
      </c>
      <c r="V335" s="4">
        <v>31565.012406947892</v>
      </c>
      <c r="Y335" s="44"/>
      <c r="Z335" s="44"/>
    </row>
    <row r="336" spans="2:27">
      <c r="B336" s="3">
        <v>5417</v>
      </c>
      <c r="C336" t="s">
        <v>356</v>
      </c>
      <c r="D336" s="199">
        <v>56569</v>
      </c>
      <c r="E336" s="37">
        <f t="shared" si="87"/>
        <v>26360.205032618825</v>
      </c>
      <c r="F336" s="169">
        <f t="shared" si="83"/>
        <v>0.83775522202665154</v>
      </c>
      <c r="G336" s="38">
        <f t="shared" si="73"/>
        <v>3063.0466993709465</v>
      </c>
      <c r="H336" s="38">
        <f t="shared" si="74"/>
        <v>6573.2982168500512</v>
      </c>
      <c r="I336" s="38">
        <f t="shared" si="75"/>
        <v>685.49234102808759</v>
      </c>
      <c r="J336" s="39">
        <f t="shared" si="76"/>
        <v>1471.0665638462758</v>
      </c>
      <c r="K336" s="38">
        <f t="shared" si="77"/>
        <v>329.82818071389175</v>
      </c>
      <c r="L336" s="39">
        <f t="shared" si="78"/>
        <v>707.81127581201167</v>
      </c>
      <c r="M336" s="35">
        <f t="shared" si="79"/>
        <v>7281.1094926620626</v>
      </c>
      <c r="N336" s="35">
        <f t="shared" si="80"/>
        <v>63850.109492662064</v>
      </c>
      <c r="O336" s="35">
        <f t="shared" si="81"/>
        <v>29753.079912703666</v>
      </c>
      <c r="P336" s="36">
        <f t="shared" si="84"/>
        <v>0.94558437756458713</v>
      </c>
      <c r="Q336" s="195">
        <v>513.4985206537749</v>
      </c>
      <c r="R336" s="36">
        <f t="shared" si="85"/>
        <v>-7.1956334790010358E-3</v>
      </c>
      <c r="S336" s="36">
        <f t="shared" si="86"/>
        <v>9.9216831851541773E-3</v>
      </c>
      <c r="T336" s="193">
        <v>2146</v>
      </c>
      <c r="U336" s="208">
        <v>56979</v>
      </c>
      <c r="V336" s="4">
        <v>26101.236830050388</v>
      </c>
      <c r="Y336" s="44"/>
      <c r="Z336" s="44"/>
    </row>
    <row r="337" spans="2:26">
      <c r="B337" s="3">
        <v>5418</v>
      </c>
      <c r="C337" t="s">
        <v>357</v>
      </c>
      <c r="D337" s="199">
        <v>189438</v>
      </c>
      <c r="E337" s="37">
        <f t="shared" si="87"/>
        <v>28529.819277108432</v>
      </c>
      <c r="F337" s="169">
        <f t="shared" si="83"/>
        <v>0.90670785956704336</v>
      </c>
      <c r="G337" s="38">
        <f t="shared" si="73"/>
        <v>1761.2781526771826</v>
      </c>
      <c r="H337" s="38">
        <f t="shared" si="74"/>
        <v>11694.886933776492</v>
      </c>
      <c r="I337" s="38">
        <f t="shared" si="75"/>
        <v>0</v>
      </c>
      <c r="J337" s="39">
        <f t="shared" si="76"/>
        <v>0</v>
      </c>
      <c r="K337" s="38">
        <f t="shared" si="77"/>
        <v>-355.66416031419584</v>
      </c>
      <c r="L337" s="39">
        <f t="shared" si="78"/>
        <v>-2361.6100244862605</v>
      </c>
      <c r="M337" s="35">
        <f t="shared" si="79"/>
        <v>9333.2769092902308</v>
      </c>
      <c r="N337" s="35">
        <f t="shared" si="80"/>
        <v>198771.27690929023</v>
      </c>
      <c r="O337" s="35">
        <f t="shared" si="81"/>
        <v>29935.433269471421</v>
      </c>
      <c r="P337" s="36">
        <f t="shared" si="84"/>
        <v>0.95137976029007199</v>
      </c>
      <c r="Q337" s="195">
        <v>788.80681250348789</v>
      </c>
      <c r="R337" s="36">
        <f t="shared" si="85"/>
        <v>-3.134954926394265E-2</v>
      </c>
      <c r="S337" s="36">
        <f t="shared" si="86"/>
        <v>-7.2791690875196385E-3</v>
      </c>
      <c r="T337" s="193">
        <v>6640</v>
      </c>
      <c r="U337" s="208">
        <v>195569</v>
      </c>
      <c r="V337" s="4">
        <v>28739.015429831008</v>
      </c>
      <c r="Y337" s="44"/>
      <c r="Z337" s="44"/>
    </row>
    <row r="338" spans="2:26">
      <c r="B338" s="3">
        <v>5419</v>
      </c>
      <c r="C338" t="s">
        <v>358</v>
      </c>
      <c r="D338" s="199">
        <v>88223</v>
      </c>
      <c r="E338" s="37">
        <f t="shared" si="87"/>
        <v>25468.533487297922</v>
      </c>
      <c r="F338" s="169">
        <f t="shared" si="83"/>
        <v>0.80941695635304245</v>
      </c>
      <c r="G338" s="38">
        <f t="shared" si="73"/>
        <v>3598.0496265634888</v>
      </c>
      <c r="H338" s="38">
        <f t="shared" si="74"/>
        <v>12463.643906415924</v>
      </c>
      <c r="I338" s="38">
        <f t="shared" si="75"/>
        <v>997.5773818904039</v>
      </c>
      <c r="J338" s="39">
        <f t="shared" si="76"/>
        <v>3455.608050868359</v>
      </c>
      <c r="K338" s="38">
        <f t="shared" si="77"/>
        <v>641.91322157620812</v>
      </c>
      <c r="L338" s="39">
        <f t="shared" si="78"/>
        <v>2223.5873995399847</v>
      </c>
      <c r="M338" s="35">
        <f t="shared" si="79"/>
        <v>14687.231305955909</v>
      </c>
      <c r="N338" s="35">
        <f t="shared" si="80"/>
        <v>102910.23130595591</v>
      </c>
      <c r="O338" s="35">
        <f t="shared" si="81"/>
        <v>29708.49633543762</v>
      </c>
      <c r="P338" s="36">
        <f t="shared" si="84"/>
        <v>0.9441674642809067</v>
      </c>
      <c r="Q338" s="195">
        <v>720.59393082231327</v>
      </c>
      <c r="R338" s="36">
        <f t="shared" si="85"/>
        <v>-2.7942132460692604E-2</v>
      </c>
      <c r="S338" s="36">
        <f t="shared" si="86"/>
        <v>-2.092670327810521E-2</v>
      </c>
      <c r="T338" s="193">
        <v>3464</v>
      </c>
      <c r="U338" s="208">
        <v>90759</v>
      </c>
      <c r="V338" s="4">
        <v>26012.897678417885</v>
      </c>
      <c r="Y338" s="44"/>
      <c r="Z338" s="44"/>
    </row>
    <row r="339" spans="2:26">
      <c r="B339" s="3">
        <v>5420</v>
      </c>
      <c r="C339" t="s">
        <v>359</v>
      </c>
      <c r="D339" s="199">
        <v>24841</v>
      </c>
      <c r="E339" s="37">
        <f t="shared" si="87"/>
        <v>22937.211449676823</v>
      </c>
      <c r="F339" s="169">
        <f t="shared" si="83"/>
        <v>0.72896886222691182</v>
      </c>
      <c r="G339" s="38">
        <f t="shared" si="73"/>
        <v>5116.8428491361483</v>
      </c>
      <c r="H339" s="38">
        <f t="shared" si="74"/>
        <v>5541.5408056144479</v>
      </c>
      <c r="I339" s="38">
        <f t="shared" si="75"/>
        <v>1883.5400950577884</v>
      </c>
      <c r="J339" s="39">
        <f t="shared" si="76"/>
        <v>2039.8739229475848</v>
      </c>
      <c r="K339" s="38">
        <f t="shared" si="77"/>
        <v>1527.8759347435926</v>
      </c>
      <c r="L339" s="39">
        <f t="shared" si="78"/>
        <v>1654.6896373273107</v>
      </c>
      <c r="M339" s="35">
        <f t="shared" si="79"/>
        <v>7196.2304429417582</v>
      </c>
      <c r="N339" s="35">
        <f t="shared" si="80"/>
        <v>32037.230442941756</v>
      </c>
      <c r="O339" s="35">
        <f t="shared" si="81"/>
        <v>29581.930233556563</v>
      </c>
      <c r="P339" s="36">
        <f t="shared" si="84"/>
        <v>0.94014505957460004</v>
      </c>
      <c r="Q339" s="195">
        <v>240.33685827960744</v>
      </c>
      <c r="R339" s="36">
        <f t="shared" si="85"/>
        <v>-1.1421521808341292E-2</v>
      </c>
      <c r="S339" s="36">
        <f t="shared" si="86"/>
        <v>3.0567961106539837E-2</v>
      </c>
      <c r="T339" s="193">
        <v>1083</v>
      </c>
      <c r="U339" s="208">
        <v>25128</v>
      </c>
      <c r="V339" s="4">
        <v>22256.864481842338</v>
      </c>
      <c r="Y339" s="44"/>
      <c r="Z339" s="44"/>
    </row>
    <row r="340" spans="2:26">
      <c r="B340" s="3">
        <v>5421</v>
      </c>
      <c r="C340" t="s">
        <v>360</v>
      </c>
      <c r="D340" s="199">
        <v>376058</v>
      </c>
      <c r="E340" s="37">
        <f t="shared" si="87"/>
        <v>25322.065854151238</v>
      </c>
      <c r="F340" s="169">
        <f t="shared" si="83"/>
        <v>0.80476205991446459</v>
      </c>
      <c r="G340" s="38">
        <f t="shared" si="73"/>
        <v>3685.9302064514986</v>
      </c>
      <c r="H340" s="38">
        <f t="shared" si="74"/>
        <v>54739.749496011202</v>
      </c>
      <c r="I340" s="38">
        <f t="shared" si="75"/>
        <v>1048.8410534917432</v>
      </c>
      <c r="J340" s="39">
        <f t="shared" si="76"/>
        <v>15576.338485405879</v>
      </c>
      <c r="K340" s="38">
        <f t="shared" si="77"/>
        <v>693.1768931775473</v>
      </c>
      <c r="L340" s="39">
        <f t="shared" si="78"/>
        <v>10294.370040579755</v>
      </c>
      <c r="M340" s="35">
        <f t="shared" si="79"/>
        <v>65034.119536590959</v>
      </c>
      <c r="N340" s="35">
        <f t="shared" si="80"/>
        <v>441092.11953659094</v>
      </c>
      <c r="O340" s="35">
        <f t="shared" si="81"/>
        <v>29701.172953780278</v>
      </c>
      <c r="P340" s="36">
        <f t="shared" si="84"/>
        <v>0.94393471945897756</v>
      </c>
      <c r="Q340" s="195">
        <v>1335.7917195848786</v>
      </c>
      <c r="R340" s="36">
        <f t="shared" si="85"/>
        <v>-4.1919737485732918E-2</v>
      </c>
      <c r="S340" s="36">
        <f t="shared" si="86"/>
        <v>-3.1597682270442129E-2</v>
      </c>
      <c r="T340" s="193">
        <v>14851</v>
      </c>
      <c r="U340" s="208">
        <v>392512</v>
      </c>
      <c r="V340" s="4">
        <v>26148.291253081075</v>
      </c>
      <c r="Y340" s="44"/>
      <c r="Z340" s="44"/>
    </row>
    <row r="341" spans="2:26">
      <c r="B341" s="3">
        <v>5422</v>
      </c>
      <c r="C341" t="s">
        <v>361</v>
      </c>
      <c r="D341" s="199">
        <v>127465</v>
      </c>
      <c r="E341" s="37">
        <f t="shared" si="87"/>
        <v>22929.483720093544</v>
      </c>
      <c r="F341" s="169">
        <f t="shared" si="83"/>
        <v>0.72872326679983568</v>
      </c>
      <c r="G341" s="38">
        <f t="shared" si="73"/>
        <v>5121.4794868861154</v>
      </c>
      <c r="H341" s="38">
        <f t="shared" si="74"/>
        <v>28470.304467599919</v>
      </c>
      <c r="I341" s="38">
        <f t="shared" si="75"/>
        <v>1886.2448004119362</v>
      </c>
      <c r="J341" s="39">
        <f t="shared" si="76"/>
        <v>10485.634845489953</v>
      </c>
      <c r="K341" s="38">
        <f t="shared" si="77"/>
        <v>1530.5806400977403</v>
      </c>
      <c r="L341" s="39">
        <f t="shared" si="78"/>
        <v>8508.4977783033373</v>
      </c>
      <c r="M341" s="35">
        <f t="shared" si="79"/>
        <v>36978.802245903258</v>
      </c>
      <c r="N341" s="35">
        <f t="shared" si="80"/>
        <v>164443.80224590327</v>
      </c>
      <c r="O341" s="35">
        <f t="shared" si="81"/>
        <v>29581.543847077399</v>
      </c>
      <c r="P341" s="36">
        <f t="shared" si="84"/>
        <v>0.94013277980324628</v>
      </c>
      <c r="Q341" s="195">
        <v>508.39570191721577</v>
      </c>
      <c r="R341" s="36">
        <f t="shared" si="85"/>
        <v>1.4377523923257019E-3</v>
      </c>
      <c r="S341" s="36">
        <f t="shared" si="86"/>
        <v>1.3327461271241613E-2</v>
      </c>
      <c r="T341" s="193">
        <v>5559</v>
      </c>
      <c r="U341" s="208">
        <v>127282</v>
      </c>
      <c r="V341" s="4">
        <v>22627.911111111112</v>
      </c>
      <c r="Y341" s="44"/>
      <c r="Z341" s="44"/>
    </row>
    <row r="342" spans="2:26">
      <c r="B342" s="3">
        <v>5423</v>
      </c>
      <c r="C342" t="s">
        <v>362</v>
      </c>
      <c r="D342" s="199">
        <v>56633</v>
      </c>
      <c r="E342" s="37">
        <f t="shared" si="87"/>
        <v>25742.272727272728</v>
      </c>
      <c r="F342" s="169">
        <f t="shared" si="83"/>
        <v>0.81811667919202358</v>
      </c>
      <c r="G342" s="38">
        <f t="shared" si="73"/>
        <v>3433.8060825786051</v>
      </c>
      <c r="H342" s="38">
        <f t="shared" si="74"/>
        <v>7554.3733816729309</v>
      </c>
      <c r="I342" s="38">
        <f t="shared" si="75"/>
        <v>901.76864789922172</v>
      </c>
      <c r="J342" s="39">
        <f t="shared" si="76"/>
        <v>1983.8910253782878</v>
      </c>
      <c r="K342" s="38">
        <f t="shared" si="77"/>
        <v>546.10448758502594</v>
      </c>
      <c r="L342" s="39">
        <f t="shared" si="78"/>
        <v>1201.429872687057</v>
      </c>
      <c r="M342" s="35">
        <f t="shared" si="79"/>
        <v>8755.8032543599875</v>
      </c>
      <c r="N342" s="35">
        <f t="shared" si="80"/>
        <v>65388.803254359984</v>
      </c>
      <c r="O342" s="35">
        <f t="shared" si="81"/>
        <v>29722.183297436357</v>
      </c>
      <c r="P342" s="36">
        <f t="shared" si="84"/>
        <v>0.94460245042285562</v>
      </c>
      <c r="Q342" s="195">
        <v>123.72154959846011</v>
      </c>
      <c r="R342" s="36">
        <f t="shared" si="85"/>
        <v>-4.2601389616756545E-2</v>
      </c>
      <c r="S342" s="36">
        <f t="shared" si="86"/>
        <v>-1.9971967916788996E-2</v>
      </c>
      <c r="T342" s="193">
        <v>2200</v>
      </c>
      <c r="U342" s="208">
        <v>59153</v>
      </c>
      <c r="V342" s="4">
        <v>26266.873889875667</v>
      </c>
      <c r="Y342" s="44"/>
      <c r="Z342" s="44"/>
    </row>
    <row r="343" spans="2:26">
      <c r="B343" s="3">
        <v>5424</v>
      </c>
      <c r="C343" t="s">
        <v>363</v>
      </c>
      <c r="D343" s="199">
        <v>63654</v>
      </c>
      <c r="E343" s="37">
        <f t="shared" si="87"/>
        <v>22782.390837508949</v>
      </c>
      <c r="F343" s="169">
        <f t="shared" si="83"/>
        <v>0.72404849927220405</v>
      </c>
      <c r="G343" s="38">
        <f t="shared" si="73"/>
        <v>5209.7352164368722</v>
      </c>
      <c r="H343" s="38">
        <f t="shared" si="74"/>
        <v>14556.000194724622</v>
      </c>
      <c r="I343" s="38">
        <f t="shared" si="75"/>
        <v>1937.7273093165445</v>
      </c>
      <c r="J343" s="39">
        <f t="shared" si="76"/>
        <v>5414.0101022304252</v>
      </c>
      <c r="K343" s="38">
        <f t="shared" si="77"/>
        <v>1582.0631490023486</v>
      </c>
      <c r="L343" s="39">
        <f t="shared" si="78"/>
        <v>4420.2844383125621</v>
      </c>
      <c r="M343" s="35">
        <f t="shared" si="79"/>
        <v>18976.284633037183</v>
      </c>
      <c r="N343" s="35">
        <f t="shared" si="80"/>
        <v>82630.284633037183</v>
      </c>
      <c r="O343" s="35">
        <f t="shared" si="81"/>
        <v>29574.189202948168</v>
      </c>
      <c r="P343" s="36">
        <f t="shared" si="84"/>
        <v>0.93989904142686465</v>
      </c>
      <c r="Q343" s="195">
        <v>-6.625132009950903</v>
      </c>
      <c r="R343" s="36">
        <f t="shared" si="85"/>
        <v>-2.3007382622442559E-2</v>
      </c>
      <c r="S343" s="36">
        <f t="shared" si="86"/>
        <v>-4.4745949628109466E-3</v>
      </c>
      <c r="T343" s="193">
        <v>2794</v>
      </c>
      <c r="U343" s="208">
        <v>65153</v>
      </c>
      <c r="V343" s="4">
        <v>22884.791008078679</v>
      </c>
      <c r="Y343" s="44"/>
      <c r="Z343" s="44"/>
    </row>
    <row r="344" spans="2:26">
      <c r="B344" s="3">
        <v>5425</v>
      </c>
      <c r="C344" t="s">
        <v>364</v>
      </c>
      <c r="D344" s="199">
        <v>53772</v>
      </c>
      <c r="E344" s="37">
        <f t="shared" si="87"/>
        <v>29399.671951886277</v>
      </c>
      <c r="F344" s="169">
        <f t="shared" si="83"/>
        <v>0.93435269843636348</v>
      </c>
      <c r="G344" s="38">
        <f t="shared" si="73"/>
        <v>1239.3665478104754</v>
      </c>
      <c r="H344" s="38">
        <f t="shared" si="74"/>
        <v>2266.8014159453596</v>
      </c>
      <c r="I344" s="38">
        <f t="shared" si="75"/>
        <v>0</v>
      </c>
      <c r="J344" s="39">
        <f t="shared" si="76"/>
        <v>0</v>
      </c>
      <c r="K344" s="38">
        <f t="shared" si="77"/>
        <v>-355.66416031419584</v>
      </c>
      <c r="L344" s="39">
        <f t="shared" si="78"/>
        <v>-650.50974921466423</v>
      </c>
      <c r="M344" s="35">
        <f t="shared" si="79"/>
        <v>1616.2916667306954</v>
      </c>
      <c r="N344" s="35">
        <f t="shared" si="80"/>
        <v>55388.291666730693</v>
      </c>
      <c r="O344" s="35">
        <f t="shared" si="81"/>
        <v>30283.374339382553</v>
      </c>
      <c r="P344" s="36">
        <f t="shared" si="84"/>
        <v>0.96243769583779981</v>
      </c>
      <c r="Q344" s="195">
        <v>-266.42511143540969</v>
      </c>
      <c r="R344" s="36">
        <f t="shared" si="85"/>
        <v>5.6507387613957877E-2</v>
      </c>
      <c r="S344" s="36">
        <f t="shared" si="86"/>
        <v>6.3439092726788729E-2</v>
      </c>
      <c r="T344" s="193">
        <v>1829</v>
      </c>
      <c r="U344" s="208">
        <v>50896</v>
      </c>
      <c r="V344" s="4">
        <v>27645.84464964693</v>
      </c>
      <c r="Y344" s="44"/>
      <c r="Z344" s="44"/>
    </row>
    <row r="345" spans="2:26">
      <c r="B345" s="3">
        <v>5426</v>
      </c>
      <c r="C345" t="s">
        <v>365</v>
      </c>
      <c r="D345" s="199">
        <v>46178</v>
      </c>
      <c r="E345" s="37">
        <f t="shared" si="87"/>
        <v>22297.440849830997</v>
      </c>
      <c r="F345" s="169">
        <f t="shared" si="83"/>
        <v>0.7086362752740889</v>
      </c>
      <c r="G345" s="38">
        <f t="shared" si="73"/>
        <v>5500.7052090436437</v>
      </c>
      <c r="H345" s="38">
        <f t="shared" si="74"/>
        <v>11391.960487929386</v>
      </c>
      <c r="I345" s="38">
        <f t="shared" si="75"/>
        <v>2107.4598050038276</v>
      </c>
      <c r="J345" s="39">
        <f t="shared" si="76"/>
        <v>4364.5492561629262</v>
      </c>
      <c r="K345" s="38">
        <f t="shared" si="77"/>
        <v>1751.7956446896317</v>
      </c>
      <c r="L345" s="39">
        <f t="shared" si="78"/>
        <v>3627.9687801522273</v>
      </c>
      <c r="M345" s="35">
        <f t="shared" si="79"/>
        <v>15019.929268081612</v>
      </c>
      <c r="N345" s="35">
        <f t="shared" si="80"/>
        <v>61197.929268081614</v>
      </c>
      <c r="O345" s="35">
        <f t="shared" si="81"/>
        <v>29549.941703564276</v>
      </c>
      <c r="P345" s="36">
        <f t="shared" si="84"/>
        <v>0.93912843022695913</v>
      </c>
      <c r="Q345" s="195">
        <v>621.39153600837199</v>
      </c>
      <c r="R345" s="36">
        <f t="shared" si="85"/>
        <v>-0.10185743460079744</v>
      </c>
      <c r="S345" s="36">
        <f t="shared" si="86"/>
        <v>-9.0581864006698404E-2</v>
      </c>
      <c r="T345" s="193">
        <v>2071</v>
      </c>
      <c r="U345" s="208">
        <v>51415</v>
      </c>
      <c r="V345" s="4">
        <v>24518.359561278015</v>
      </c>
      <c r="Y345" s="44"/>
      <c r="Z345" s="44"/>
    </row>
    <row r="346" spans="2:26">
      <c r="B346" s="3">
        <v>5427</v>
      </c>
      <c r="C346" t="s">
        <v>366</v>
      </c>
      <c r="D346" s="199">
        <v>73085</v>
      </c>
      <c r="E346" s="37">
        <f t="shared" si="87"/>
        <v>24969.25179364537</v>
      </c>
      <c r="F346" s="169">
        <f t="shared" si="83"/>
        <v>0.79354925556687061</v>
      </c>
      <c r="G346" s="38">
        <f t="shared" si="73"/>
        <v>3897.6186427550201</v>
      </c>
      <c r="H346" s="38">
        <f t="shared" si="74"/>
        <v>11408.329767343945</v>
      </c>
      <c r="I346" s="38">
        <f t="shared" si="75"/>
        <v>1172.3259746687972</v>
      </c>
      <c r="J346" s="39">
        <f t="shared" si="76"/>
        <v>3431.3981278555698</v>
      </c>
      <c r="K346" s="38">
        <f t="shared" si="77"/>
        <v>816.66181435460135</v>
      </c>
      <c r="L346" s="39">
        <f t="shared" si="78"/>
        <v>2390.369130615918</v>
      </c>
      <c r="M346" s="35">
        <f t="shared" si="79"/>
        <v>13798.698897959863</v>
      </c>
      <c r="N346" s="35">
        <f t="shared" si="80"/>
        <v>86883.698897959868</v>
      </c>
      <c r="O346" s="35">
        <f t="shared" si="81"/>
        <v>29683.532250754994</v>
      </c>
      <c r="P346" s="36">
        <f t="shared" si="84"/>
        <v>0.94337407924159811</v>
      </c>
      <c r="Q346" s="195">
        <v>509.43992076122959</v>
      </c>
      <c r="R346" s="36">
        <f t="shared" si="85"/>
        <v>2.8612846929009738E-2</v>
      </c>
      <c r="S346" s="36">
        <f t="shared" si="86"/>
        <v>2.5098624698299064E-2</v>
      </c>
      <c r="T346" s="193">
        <v>2927</v>
      </c>
      <c r="U346" s="208">
        <v>71052</v>
      </c>
      <c r="V346" s="4">
        <v>24357.901954062392</v>
      </c>
      <c r="Y346" s="44"/>
      <c r="Z346" s="44"/>
    </row>
    <row r="347" spans="2:26">
      <c r="B347" s="3">
        <v>5428</v>
      </c>
      <c r="C347" t="s">
        <v>367</v>
      </c>
      <c r="D347" s="199">
        <v>126293</v>
      </c>
      <c r="E347" s="37">
        <f t="shared" si="87"/>
        <v>25980.868134128781</v>
      </c>
      <c r="F347" s="169">
        <f t="shared" si="83"/>
        <v>0.8256994938096599</v>
      </c>
      <c r="G347" s="38">
        <f t="shared" si="73"/>
        <v>3290.6488384649733</v>
      </c>
      <c r="H347" s="38">
        <f t="shared" si="74"/>
        <v>15995.844003778237</v>
      </c>
      <c r="I347" s="38">
        <f t="shared" si="75"/>
        <v>818.2602554996032</v>
      </c>
      <c r="J347" s="39">
        <f t="shared" si="76"/>
        <v>3977.563101983571</v>
      </c>
      <c r="K347" s="38">
        <f t="shared" si="77"/>
        <v>462.59609518540736</v>
      </c>
      <c r="L347" s="39">
        <f t="shared" si="78"/>
        <v>2248.6796186962656</v>
      </c>
      <c r="M347" s="35">
        <f t="shared" si="79"/>
        <v>18244.523622474502</v>
      </c>
      <c r="N347" s="35">
        <f t="shared" si="80"/>
        <v>144537.52362247452</v>
      </c>
      <c r="O347" s="35">
        <f t="shared" si="81"/>
        <v>29734.113067779163</v>
      </c>
      <c r="P347" s="36">
        <f t="shared" si="84"/>
        <v>0.94498159115373759</v>
      </c>
      <c r="Q347" s="195">
        <v>-26.568635182662547</v>
      </c>
      <c r="R347" s="36">
        <f t="shared" si="85"/>
        <v>8.3632213889794582E-2</v>
      </c>
      <c r="S347" s="36">
        <f t="shared" si="86"/>
        <v>9.433255255811604E-2</v>
      </c>
      <c r="T347" s="193">
        <v>4861</v>
      </c>
      <c r="U347" s="208">
        <v>116546</v>
      </c>
      <c r="V347" s="4">
        <v>23741.291505398247</v>
      </c>
      <c r="Y347" s="44"/>
      <c r="Z347" s="44"/>
    </row>
    <row r="348" spans="2:26">
      <c r="B348" s="3">
        <v>5429</v>
      </c>
      <c r="C348" t="s">
        <v>368</v>
      </c>
      <c r="D348" s="199">
        <v>30284</v>
      </c>
      <c r="E348" s="37">
        <f t="shared" si="87"/>
        <v>25427.371956339211</v>
      </c>
      <c r="F348" s="169">
        <f t="shared" si="83"/>
        <v>0.80810879932374013</v>
      </c>
      <c r="G348" s="38">
        <f t="shared" si="73"/>
        <v>3622.7465451387147</v>
      </c>
      <c r="H348" s="38">
        <f t="shared" si="74"/>
        <v>4314.6911352602092</v>
      </c>
      <c r="I348" s="38">
        <f t="shared" si="75"/>
        <v>1011.9839177259526</v>
      </c>
      <c r="J348" s="39">
        <f t="shared" si="76"/>
        <v>1205.2728460116095</v>
      </c>
      <c r="K348" s="38">
        <f t="shared" si="77"/>
        <v>656.31975741175665</v>
      </c>
      <c r="L348" s="39">
        <f t="shared" si="78"/>
        <v>781.6768310774022</v>
      </c>
      <c r="M348" s="35">
        <f t="shared" si="79"/>
        <v>5096.3679663376115</v>
      </c>
      <c r="N348" s="35">
        <f t="shared" si="80"/>
        <v>35380.36796633761</v>
      </c>
      <c r="O348" s="35">
        <f t="shared" si="81"/>
        <v>29706.438258889681</v>
      </c>
      <c r="P348" s="36">
        <f t="shared" si="84"/>
        <v>0.94410205642944145</v>
      </c>
      <c r="Q348" s="195">
        <v>259.73291616898496</v>
      </c>
      <c r="R348" s="36">
        <f t="shared" si="85"/>
        <v>-7.5721043796734319E-2</v>
      </c>
      <c r="S348" s="36">
        <f t="shared" si="86"/>
        <v>-6.7184462337258319E-2</v>
      </c>
      <c r="T348" s="193">
        <v>1191</v>
      </c>
      <c r="U348" s="208">
        <v>32765</v>
      </c>
      <c r="V348" s="4">
        <v>27258.735440931781</v>
      </c>
      <c r="Y348" s="44"/>
      <c r="Z348" s="44"/>
    </row>
    <row r="349" spans="2:26">
      <c r="B349" s="3">
        <v>5430</v>
      </c>
      <c r="C349" t="s">
        <v>369</v>
      </c>
      <c r="D349" s="199">
        <v>55560</v>
      </c>
      <c r="E349" s="37">
        <f t="shared" si="87"/>
        <v>19092.783505154639</v>
      </c>
      <c r="F349" s="169">
        <f t="shared" si="83"/>
        <v>0.60678887226692191</v>
      </c>
      <c r="G349" s="38">
        <f t="shared" si="73"/>
        <v>7423.4996158494578</v>
      </c>
      <c r="H349" s="38">
        <f t="shared" si="74"/>
        <v>21602.383882121921</v>
      </c>
      <c r="I349" s="38">
        <f t="shared" si="75"/>
        <v>3229.0898756405527</v>
      </c>
      <c r="J349" s="39">
        <f t="shared" si="76"/>
        <v>9396.6515381140071</v>
      </c>
      <c r="K349" s="38">
        <f t="shared" si="77"/>
        <v>2873.425715326357</v>
      </c>
      <c r="L349" s="39">
        <f t="shared" si="78"/>
        <v>8361.6688315996998</v>
      </c>
      <c r="M349" s="35">
        <f t="shared" si="79"/>
        <v>29964.05271372162</v>
      </c>
      <c r="N349" s="35">
        <f t="shared" si="80"/>
        <v>85524.052713721612</v>
      </c>
      <c r="O349" s="35">
        <f t="shared" si="81"/>
        <v>29389.708836330454</v>
      </c>
      <c r="P349" s="36">
        <f t="shared" si="84"/>
        <v>0.93403606007660056</v>
      </c>
      <c r="Q349" s="195">
        <v>239.99100424160133</v>
      </c>
      <c r="R349" s="36">
        <f t="shared" si="85"/>
        <v>-3.3940742801502298E-2</v>
      </c>
      <c r="S349" s="36">
        <f t="shared" si="86"/>
        <v>-2.9293035034911583E-2</v>
      </c>
      <c r="T349" s="193">
        <v>2910</v>
      </c>
      <c r="U349" s="208">
        <v>57512</v>
      </c>
      <c r="V349" s="4">
        <v>19668.946648426812</v>
      </c>
      <c r="Y349" s="44"/>
      <c r="Z349" s="44"/>
    </row>
    <row r="350" spans="2:26">
      <c r="B350" s="3">
        <v>5432</v>
      </c>
      <c r="C350" t="s">
        <v>370</v>
      </c>
      <c r="D350" s="199">
        <v>21128</v>
      </c>
      <c r="E350" s="37">
        <f t="shared" si="87"/>
        <v>23792.792792792792</v>
      </c>
      <c r="F350" s="169">
        <f t="shared" si="83"/>
        <v>0.7561601430677487</v>
      </c>
      <c r="G350" s="38">
        <f t="shared" si="73"/>
        <v>4603.4940432665662</v>
      </c>
      <c r="H350" s="38">
        <f t="shared" si="74"/>
        <v>4087.9027104207112</v>
      </c>
      <c r="I350" s="38">
        <f t="shared" si="75"/>
        <v>1584.0866249671992</v>
      </c>
      <c r="J350" s="39">
        <f t="shared" si="76"/>
        <v>1406.6689229708729</v>
      </c>
      <c r="K350" s="38">
        <f t="shared" si="77"/>
        <v>1228.4224646530033</v>
      </c>
      <c r="L350" s="39">
        <f t="shared" si="78"/>
        <v>1090.8391486118669</v>
      </c>
      <c r="M350" s="35">
        <f t="shared" si="79"/>
        <v>5178.7418590325778</v>
      </c>
      <c r="N350" s="35">
        <f t="shared" si="80"/>
        <v>26306.741859032576</v>
      </c>
      <c r="O350" s="35">
        <f t="shared" si="81"/>
        <v>29624.709300712362</v>
      </c>
      <c r="P350" s="36">
        <f t="shared" si="84"/>
        <v>0.941504623616642</v>
      </c>
      <c r="Q350" s="195">
        <v>174.67869820156193</v>
      </c>
      <c r="R350" s="36">
        <f t="shared" si="85"/>
        <v>2.9479120986210593E-2</v>
      </c>
      <c r="S350" s="36">
        <f t="shared" si="86"/>
        <v>6.3099497685084577E-2</v>
      </c>
      <c r="T350" s="193">
        <v>888</v>
      </c>
      <c r="U350" s="208">
        <v>20523</v>
      </c>
      <c r="V350" s="4">
        <v>22380.588876772083</v>
      </c>
      <c r="Y350" s="44"/>
      <c r="Z350" s="44"/>
    </row>
    <row r="351" spans="2:26">
      <c r="B351" s="3">
        <v>5433</v>
      </c>
      <c r="C351" t="s">
        <v>371</v>
      </c>
      <c r="D351" s="199">
        <v>22343</v>
      </c>
      <c r="E351" s="37">
        <f t="shared" si="87"/>
        <v>22231.8407960199</v>
      </c>
      <c r="F351" s="169">
        <f t="shared" si="83"/>
        <v>0.70655143611682625</v>
      </c>
      <c r="G351" s="38">
        <f t="shared" ref="G351:G363" si="88">($E$363-E351)*0.6</f>
        <v>5540.0652413303014</v>
      </c>
      <c r="H351" s="38">
        <f t="shared" ref="H351:H362" si="89">G351*T351/1000</f>
        <v>5567.7655675369533</v>
      </c>
      <c r="I351" s="38">
        <f t="shared" ref="I351:I363" si="90">IF(E351&lt;E$363*0.9,(E$363*0.9-E351)*0.35,0)</f>
        <v>2130.4198238377116</v>
      </c>
      <c r="J351" s="39">
        <f t="shared" ref="J351:J362" si="91">I351*T351/1000</f>
        <v>2141.0719229569004</v>
      </c>
      <c r="K351" s="38">
        <f t="shared" ref="K351:K362" si="92">I351+J$365</f>
        <v>1774.7556635235158</v>
      </c>
      <c r="L351" s="39">
        <f t="shared" ref="L351:L362" si="93">K351*T351/1000</f>
        <v>1783.6294418411335</v>
      </c>
      <c r="M351" s="35">
        <f t="shared" ref="M351:M362" si="94">H351+L351</f>
        <v>7351.3950093780868</v>
      </c>
      <c r="N351" s="35">
        <f t="shared" ref="N351:N362" si="95">D351+M351</f>
        <v>29694.395009378088</v>
      </c>
      <c r="O351" s="35">
        <f t="shared" ref="O351:O363" si="96">N351/T351*1000</f>
        <v>29546.661700873719</v>
      </c>
      <c r="P351" s="36">
        <f t="shared" si="84"/>
        <v>0.93902418826909584</v>
      </c>
      <c r="Q351" s="195">
        <v>161.25359424838734</v>
      </c>
      <c r="R351" s="36">
        <f t="shared" si="85"/>
        <v>-4.688166538691238E-2</v>
      </c>
      <c r="S351" s="36">
        <f t="shared" si="86"/>
        <v>-8.9466072928591767E-3</v>
      </c>
      <c r="T351" s="193">
        <v>1005</v>
      </c>
      <c r="U351" s="208">
        <v>23442</v>
      </c>
      <c r="V351" s="4">
        <v>22432.535885167465</v>
      </c>
      <c r="Y351" s="44"/>
      <c r="Z351" s="44"/>
    </row>
    <row r="352" spans="2:26">
      <c r="B352" s="3">
        <v>5434</v>
      </c>
      <c r="C352" t="s">
        <v>372</v>
      </c>
      <c r="D352" s="199">
        <v>36764</v>
      </c>
      <c r="E352" s="37">
        <f t="shared" si="87"/>
        <v>30011.428571428572</v>
      </c>
      <c r="F352" s="169">
        <f t="shared" si="83"/>
        <v>0.95379497143828995</v>
      </c>
      <c r="G352" s="38">
        <f t="shared" si="88"/>
        <v>872.31257608509839</v>
      </c>
      <c r="H352" s="38">
        <f t="shared" si="89"/>
        <v>1068.5829057042454</v>
      </c>
      <c r="I352" s="38">
        <f t="shared" si="90"/>
        <v>0</v>
      </c>
      <c r="J352" s="39">
        <f t="shared" si="91"/>
        <v>0</v>
      </c>
      <c r="K352" s="38">
        <f t="shared" si="92"/>
        <v>-355.66416031419584</v>
      </c>
      <c r="L352" s="39">
        <f t="shared" si="93"/>
        <v>-435.68859638488993</v>
      </c>
      <c r="M352" s="35">
        <f t="shared" si="94"/>
        <v>632.89430931935544</v>
      </c>
      <c r="N352" s="35">
        <f t="shared" si="95"/>
        <v>37396.894309319352</v>
      </c>
      <c r="O352" s="35">
        <f t="shared" si="96"/>
        <v>30528.076987199471</v>
      </c>
      <c r="P352" s="36">
        <f t="shared" si="84"/>
        <v>0.97021460503857038</v>
      </c>
      <c r="Q352" s="195">
        <v>256.51450983686101</v>
      </c>
      <c r="R352" s="36">
        <f t="shared" si="85"/>
        <v>0.10462111651943994</v>
      </c>
      <c r="S352" s="36">
        <f t="shared" si="86"/>
        <v>0.11363843175633336</v>
      </c>
      <c r="T352" s="193">
        <v>1225</v>
      </c>
      <c r="U352" s="208">
        <v>33282</v>
      </c>
      <c r="V352" s="4">
        <v>26948.987854251012</v>
      </c>
      <c r="Y352" s="44"/>
      <c r="Z352" s="44"/>
    </row>
    <row r="353" spans="2:28">
      <c r="B353" s="3">
        <v>5435</v>
      </c>
      <c r="C353" t="s">
        <v>373</v>
      </c>
      <c r="D353" s="199">
        <v>84073</v>
      </c>
      <c r="E353" s="37">
        <f t="shared" si="87"/>
        <v>26588.551549652118</v>
      </c>
      <c r="F353" s="169">
        <f t="shared" si="83"/>
        <v>0.84501231607578819</v>
      </c>
      <c r="G353" s="38">
        <f t="shared" si="88"/>
        <v>2926.0387891509708</v>
      </c>
      <c r="H353" s="38">
        <f t="shared" si="89"/>
        <v>9252.1346512953696</v>
      </c>
      <c r="I353" s="38">
        <f t="shared" si="90"/>
        <v>605.57106006643517</v>
      </c>
      <c r="J353" s="39">
        <f t="shared" si="91"/>
        <v>1914.8156919300679</v>
      </c>
      <c r="K353" s="38">
        <f t="shared" si="92"/>
        <v>249.90689975223933</v>
      </c>
      <c r="L353" s="39">
        <f t="shared" si="93"/>
        <v>790.20561701658073</v>
      </c>
      <c r="M353" s="35">
        <f t="shared" si="94"/>
        <v>10042.340268311951</v>
      </c>
      <c r="N353" s="35">
        <f t="shared" si="95"/>
        <v>94115.340268311949</v>
      </c>
      <c r="O353" s="35">
        <f t="shared" si="96"/>
        <v>29764.49723855533</v>
      </c>
      <c r="P353" s="36">
        <f t="shared" si="84"/>
        <v>0.94594723226704402</v>
      </c>
      <c r="Q353" s="195">
        <v>-185.0015273498484</v>
      </c>
      <c r="R353" s="36">
        <f t="shared" si="85"/>
        <v>-5.1544414611583676E-2</v>
      </c>
      <c r="S353" s="36">
        <f t="shared" si="86"/>
        <v>-3.474697223911332E-2</v>
      </c>
      <c r="T353" s="193">
        <v>3162</v>
      </c>
      <c r="U353" s="208">
        <v>88642</v>
      </c>
      <c r="V353" s="4">
        <v>27545.680546923555</v>
      </c>
      <c r="Y353" s="44"/>
      <c r="Z353" s="44"/>
    </row>
    <row r="354" spans="2:28">
      <c r="B354" s="3">
        <v>5436</v>
      </c>
      <c r="C354" t="s">
        <v>374</v>
      </c>
      <c r="D354" s="199">
        <v>99679</v>
      </c>
      <c r="E354" s="37">
        <f t="shared" si="87"/>
        <v>24932.216108054028</v>
      </c>
      <c r="F354" s="169">
        <f t="shared" si="83"/>
        <v>0.79237222227114734</v>
      </c>
      <c r="G354" s="38">
        <f t="shared" si="88"/>
        <v>3919.8400541098249</v>
      </c>
      <c r="H354" s="38">
        <f t="shared" si="89"/>
        <v>15671.52053633108</v>
      </c>
      <c r="I354" s="38">
        <f t="shared" si="90"/>
        <v>1185.2884646257667</v>
      </c>
      <c r="J354" s="39">
        <f t="shared" si="91"/>
        <v>4738.7832815738157</v>
      </c>
      <c r="K354" s="38">
        <f t="shared" si="92"/>
        <v>829.62430431157077</v>
      </c>
      <c r="L354" s="39">
        <f t="shared" si="93"/>
        <v>3316.8379686376602</v>
      </c>
      <c r="M354" s="35">
        <f t="shared" si="94"/>
        <v>18988.358504968739</v>
      </c>
      <c r="N354" s="35">
        <f t="shared" si="95"/>
        <v>118667.35850496874</v>
      </c>
      <c r="O354" s="35">
        <f t="shared" si="96"/>
        <v>29681.680466475424</v>
      </c>
      <c r="P354" s="36">
        <f t="shared" si="84"/>
        <v>0.94331522757681185</v>
      </c>
      <c r="Q354" s="195">
        <v>685.87166149755649</v>
      </c>
      <c r="R354" s="36">
        <f t="shared" si="85"/>
        <v>-1.1228933350527224E-2</v>
      </c>
      <c r="S354" s="36">
        <f t="shared" si="86"/>
        <v>-2.4584020293766752E-2</v>
      </c>
      <c r="T354" s="193">
        <v>3998</v>
      </c>
      <c r="U354" s="208">
        <v>100811</v>
      </c>
      <c r="V354" s="4">
        <v>25560.598377281949</v>
      </c>
      <c r="Y354" s="44"/>
      <c r="Z354" s="44"/>
    </row>
    <row r="355" spans="2:28">
      <c r="B355" s="3">
        <v>5437</v>
      </c>
      <c r="C355" t="s">
        <v>375</v>
      </c>
      <c r="D355" s="199">
        <v>60130</v>
      </c>
      <c r="E355" s="37">
        <f t="shared" ref="E355:E363" si="97">D355/T355*1000</f>
        <v>22880.517503805175</v>
      </c>
      <c r="F355" s="169">
        <f t="shared" si="83"/>
        <v>0.72716706860836844</v>
      </c>
      <c r="G355" s="38">
        <f t="shared" si="88"/>
        <v>5150.859216659137</v>
      </c>
      <c r="H355" s="38">
        <f t="shared" si="89"/>
        <v>13536.458021380213</v>
      </c>
      <c r="I355" s="38">
        <f t="shared" si="90"/>
        <v>1903.3829761128652</v>
      </c>
      <c r="J355" s="39">
        <f t="shared" si="91"/>
        <v>5002.0904612246104</v>
      </c>
      <c r="K355" s="38">
        <f t="shared" si="92"/>
        <v>1547.7188157986693</v>
      </c>
      <c r="L355" s="39">
        <f t="shared" si="93"/>
        <v>4067.4050479189032</v>
      </c>
      <c r="M355" s="35">
        <f t="shared" si="94"/>
        <v>17603.863069299117</v>
      </c>
      <c r="N355" s="35">
        <f t="shared" si="95"/>
        <v>77733.863069299114</v>
      </c>
      <c r="O355" s="35">
        <f t="shared" si="96"/>
        <v>29579.095536262979</v>
      </c>
      <c r="P355" s="36">
        <f t="shared" si="84"/>
        <v>0.94005496989367288</v>
      </c>
      <c r="Q355" s="195">
        <v>291.47074197489201</v>
      </c>
      <c r="R355" s="36">
        <f t="shared" si="85"/>
        <v>5.3334670879938472E-3</v>
      </c>
      <c r="S355" s="36">
        <f t="shared" si="86"/>
        <v>2.2548081250459477E-2</v>
      </c>
      <c r="T355" s="193">
        <v>2628</v>
      </c>
      <c r="U355" s="208">
        <v>59811</v>
      </c>
      <c r="V355" s="4">
        <v>22375.982042648709</v>
      </c>
      <c r="Y355" s="44"/>
      <c r="Z355" s="44"/>
    </row>
    <row r="356" spans="2:28">
      <c r="B356" s="3">
        <v>5438</v>
      </c>
      <c r="C356" t="s">
        <v>376</v>
      </c>
      <c r="D356" s="199">
        <v>37982</v>
      </c>
      <c r="E356" s="37">
        <f t="shared" si="97"/>
        <v>29443.410852713179</v>
      </c>
      <c r="F356" s="169">
        <f t="shared" si="83"/>
        <v>0.93574276700859582</v>
      </c>
      <c r="G356" s="38">
        <f t="shared" si="88"/>
        <v>1213.1232073143342</v>
      </c>
      <c r="H356" s="38">
        <f t="shared" si="89"/>
        <v>1564.928937435491</v>
      </c>
      <c r="I356" s="38">
        <f t="shared" si="90"/>
        <v>0</v>
      </c>
      <c r="J356" s="39">
        <f t="shared" si="91"/>
        <v>0</v>
      </c>
      <c r="K356" s="38">
        <f t="shared" si="92"/>
        <v>-355.66416031419584</v>
      </c>
      <c r="L356" s="39">
        <f t="shared" si="93"/>
        <v>-458.80676680531263</v>
      </c>
      <c r="M356" s="35">
        <f t="shared" si="94"/>
        <v>1106.1221706301783</v>
      </c>
      <c r="N356" s="35">
        <f t="shared" si="95"/>
        <v>39088.12217063018</v>
      </c>
      <c r="O356" s="35">
        <f t="shared" si="96"/>
        <v>30300.869899713318</v>
      </c>
      <c r="P356" s="36">
        <f t="shared" si="84"/>
        <v>0.96299372326669286</v>
      </c>
      <c r="Q356" s="195">
        <v>-116.80349576363142</v>
      </c>
      <c r="R356" s="36">
        <f t="shared" si="85"/>
        <v>6.2314706046875876E-2</v>
      </c>
      <c r="S356" s="36">
        <f t="shared" si="86"/>
        <v>9.3607697387791636E-2</v>
      </c>
      <c r="T356" s="193">
        <v>1290</v>
      </c>
      <c r="U356" s="208">
        <v>35754</v>
      </c>
      <c r="V356" s="4">
        <v>26923.192771084337</v>
      </c>
      <c r="Y356" s="44"/>
      <c r="Z356" s="44"/>
    </row>
    <row r="357" spans="2:28">
      <c r="B357" s="3">
        <v>5439</v>
      </c>
      <c r="C357" t="s">
        <v>377</v>
      </c>
      <c r="D357" s="199">
        <v>28849</v>
      </c>
      <c r="E357" s="37">
        <f t="shared" si="97"/>
        <v>25484.98233215548</v>
      </c>
      <c r="F357" s="169">
        <f t="shared" si="83"/>
        <v>0.80993971805609721</v>
      </c>
      <c r="G357" s="38">
        <f t="shared" si="88"/>
        <v>3588.1803196489541</v>
      </c>
      <c r="H357" s="38">
        <f t="shared" si="89"/>
        <v>4061.8201218426161</v>
      </c>
      <c r="I357" s="38">
        <f t="shared" si="90"/>
        <v>991.82028619025868</v>
      </c>
      <c r="J357" s="39">
        <f t="shared" si="91"/>
        <v>1122.7405639673727</v>
      </c>
      <c r="K357" s="38">
        <f t="shared" si="92"/>
        <v>636.15612587606279</v>
      </c>
      <c r="L357" s="39">
        <f t="shared" si="93"/>
        <v>720.12873449170309</v>
      </c>
      <c r="M357" s="35">
        <f t="shared" si="94"/>
        <v>4781.9488563343193</v>
      </c>
      <c r="N357" s="35">
        <f t="shared" si="95"/>
        <v>33630.948856334318</v>
      </c>
      <c r="O357" s="35">
        <f t="shared" si="96"/>
        <v>29709.318777680495</v>
      </c>
      <c r="P357" s="36">
        <f t="shared" si="84"/>
        <v>0.94419360236605931</v>
      </c>
      <c r="Q357" s="195">
        <v>-61.433911752063977</v>
      </c>
      <c r="R357" s="36">
        <f t="shared" si="85"/>
        <v>2.7166559851883501E-2</v>
      </c>
      <c r="S357" s="36">
        <f t="shared" si="86"/>
        <v>6.0740025147395724E-2</v>
      </c>
      <c r="T357" s="193">
        <v>1132</v>
      </c>
      <c r="U357" s="208">
        <v>28086</v>
      </c>
      <c r="V357" s="4">
        <v>24025.662959794696</v>
      </c>
      <c r="Y357" s="44"/>
      <c r="Z357" s="44"/>
    </row>
    <row r="358" spans="2:28">
      <c r="B358" s="3">
        <v>5440</v>
      </c>
      <c r="C358" t="s">
        <v>378</v>
      </c>
      <c r="D358" s="199">
        <v>25531</v>
      </c>
      <c r="E358" s="37">
        <f t="shared" si="97"/>
        <v>26678.160919540231</v>
      </c>
      <c r="F358" s="169">
        <f t="shared" si="83"/>
        <v>0.84786019671531243</v>
      </c>
      <c r="G358" s="38">
        <f t="shared" si="88"/>
        <v>2872.2731672181035</v>
      </c>
      <c r="H358" s="38">
        <f t="shared" si="89"/>
        <v>2748.7654210277251</v>
      </c>
      <c r="I358" s="38">
        <f t="shared" si="90"/>
        <v>574.20778060559587</v>
      </c>
      <c r="J358" s="39">
        <f t="shared" si="91"/>
        <v>549.51684603955528</v>
      </c>
      <c r="K358" s="38">
        <f t="shared" si="92"/>
        <v>218.54362029140003</v>
      </c>
      <c r="L358" s="39">
        <f t="shared" si="93"/>
        <v>209.14624461886982</v>
      </c>
      <c r="M358" s="35">
        <f t="shared" si="94"/>
        <v>2957.9116656465949</v>
      </c>
      <c r="N358" s="35">
        <f t="shared" si="95"/>
        <v>28488.911665646596</v>
      </c>
      <c r="O358" s="35">
        <f t="shared" si="96"/>
        <v>29768.977707049737</v>
      </c>
      <c r="P358" s="36">
        <f t="shared" si="84"/>
        <v>0.94608962629902016</v>
      </c>
      <c r="Q358" s="195">
        <v>-1.2668759246698755</v>
      </c>
      <c r="R358" s="36">
        <f t="shared" si="85"/>
        <v>-4.4748755939686462E-2</v>
      </c>
      <c r="S358" s="36">
        <f t="shared" si="86"/>
        <v>-2.079261188801718E-2</v>
      </c>
      <c r="T358" s="193">
        <v>957</v>
      </c>
      <c r="U358" s="208">
        <v>26727</v>
      </c>
      <c r="V358" s="4">
        <v>27244.648318042815</v>
      </c>
      <c r="Y358" s="44"/>
      <c r="Z358" s="44"/>
    </row>
    <row r="359" spans="2:28">
      <c r="B359" s="3">
        <v>5441</v>
      </c>
      <c r="C359" t="s">
        <v>379</v>
      </c>
      <c r="D359" s="199">
        <v>74459</v>
      </c>
      <c r="E359" s="37">
        <f t="shared" si="97"/>
        <v>25517.135023989034</v>
      </c>
      <c r="F359" s="169">
        <f t="shared" si="83"/>
        <v>0.81096156464084279</v>
      </c>
      <c r="G359" s="38">
        <f t="shared" si="88"/>
        <v>3568.8887045488214</v>
      </c>
      <c r="H359" s="38">
        <f t="shared" si="89"/>
        <v>10414.017239873461</v>
      </c>
      <c r="I359" s="38">
        <f t="shared" si="90"/>
        <v>980.56684404851455</v>
      </c>
      <c r="J359" s="39">
        <f t="shared" si="91"/>
        <v>2861.2940509335654</v>
      </c>
      <c r="K359" s="38">
        <f t="shared" si="92"/>
        <v>624.90268373431877</v>
      </c>
      <c r="L359" s="39">
        <f t="shared" si="93"/>
        <v>1823.466031136742</v>
      </c>
      <c r="M359" s="35">
        <f t="shared" si="94"/>
        <v>12237.483271010204</v>
      </c>
      <c r="N359" s="35">
        <f t="shared" si="95"/>
        <v>86696.483271010205</v>
      </c>
      <c r="O359" s="35">
        <f t="shared" si="96"/>
        <v>29710.926412272176</v>
      </c>
      <c r="P359" s="36">
        <f t="shared" si="84"/>
        <v>0.9442446946952967</v>
      </c>
      <c r="Q359" s="195">
        <v>338.01108260378351</v>
      </c>
      <c r="R359" s="36">
        <f t="shared" si="85"/>
        <v>-3.2662677536377388E-3</v>
      </c>
      <c r="S359" s="36">
        <f t="shared" si="86"/>
        <v>-9.4147280622170638E-3</v>
      </c>
      <c r="T359" s="193">
        <v>2918</v>
      </c>
      <c r="U359" s="208">
        <v>74703</v>
      </c>
      <c r="V359" s="4">
        <v>25759.655172413793</v>
      </c>
      <c r="Y359" s="44"/>
      <c r="Z359" s="44"/>
    </row>
    <row r="360" spans="2:28">
      <c r="B360" s="3">
        <v>5442</v>
      </c>
      <c r="C360" t="s">
        <v>380</v>
      </c>
      <c r="D360" s="199">
        <v>20196</v>
      </c>
      <c r="E360" s="37">
        <f t="shared" si="97"/>
        <v>21809.935205183585</v>
      </c>
      <c r="F360" s="169">
        <f t="shared" si="83"/>
        <v>0.69314282979195174</v>
      </c>
      <c r="G360" s="38">
        <f t="shared" si="88"/>
        <v>5793.2085958320904</v>
      </c>
      <c r="H360" s="38">
        <f t="shared" si="89"/>
        <v>5364.5111597405157</v>
      </c>
      <c r="I360" s="38">
        <f t="shared" si="90"/>
        <v>2278.0867806304218</v>
      </c>
      <c r="J360" s="39">
        <f t="shared" si="91"/>
        <v>2109.5083588637704</v>
      </c>
      <c r="K360" s="38">
        <f t="shared" si="92"/>
        <v>1922.4226203162259</v>
      </c>
      <c r="L360" s="39">
        <f t="shared" si="93"/>
        <v>1780.1633464128251</v>
      </c>
      <c r="M360" s="35">
        <f t="shared" si="94"/>
        <v>7144.6745061533411</v>
      </c>
      <c r="N360" s="35">
        <f t="shared" si="95"/>
        <v>27340.67450615334</v>
      </c>
      <c r="O360" s="35">
        <f t="shared" si="96"/>
        <v>29525.566421331903</v>
      </c>
      <c r="P360" s="36">
        <f t="shared" si="84"/>
        <v>0.93835375795285214</v>
      </c>
      <c r="Q360" s="195">
        <v>-368.38842957809993</v>
      </c>
      <c r="R360" s="36">
        <f t="shared" si="85"/>
        <v>2.6950066103935726E-2</v>
      </c>
      <c r="S360" s="36">
        <f t="shared" si="86"/>
        <v>4.3585326353999546E-2</v>
      </c>
      <c r="T360" s="193">
        <v>926</v>
      </c>
      <c r="U360" s="208">
        <v>19666</v>
      </c>
      <c r="V360" s="4">
        <v>20899.043570669499</v>
      </c>
      <c r="Y360" s="44"/>
      <c r="Z360" s="44"/>
    </row>
    <row r="361" spans="2:28">
      <c r="B361" s="3">
        <v>5443</v>
      </c>
      <c r="C361" t="s">
        <v>381</v>
      </c>
      <c r="D361" s="199">
        <v>58016</v>
      </c>
      <c r="E361" s="37">
        <f t="shared" si="97"/>
        <v>26121.566861773976</v>
      </c>
      <c r="F361" s="169">
        <f t="shared" si="83"/>
        <v>0.83017104832417943</v>
      </c>
      <c r="G361" s="38">
        <f t="shared" si="88"/>
        <v>3206.2296018778566</v>
      </c>
      <c r="H361" s="38">
        <f t="shared" si="89"/>
        <v>7121.0359457707191</v>
      </c>
      <c r="I361" s="38">
        <f t="shared" si="90"/>
        <v>769.0157008237851</v>
      </c>
      <c r="J361" s="39">
        <f t="shared" si="91"/>
        <v>1707.9838715296266</v>
      </c>
      <c r="K361" s="38">
        <f t="shared" si="92"/>
        <v>413.35154050958926</v>
      </c>
      <c r="L361" s="39">
        <f t="shared" si="93"/>
        <v>918.05377147179775</v>
      </c>
      <c r="M361" s="35">
        <f t="shared" si="94"/>
        <v>8039.0897172425166</v>
      </c>
      <c r="N361" s="35">
        <f t="shared" si="95"/>
        <v>66055.089717242518</v>
      </c>
      <c r="O361" s="35">
        <f t="shared" si="96"/>
        <v>29741.14800416142</v>
      </c>
      <c r="P361" s="36">
        <f t="shared" si="84"/>
        <v>0.94520516887946338</v>
      </c>
      <c r="Q361" s="195">
        <v>328.65550529917527</v>
      </c>
      <c r="R361" s="36">
        <f t="shared" si="85"/>
        <v>-6.4665387653763687E-2</v>
      </c>
      <c r="S361" s="36">
        <f t="shared" si="86"/>
        <v>-4.4029909938785881E-2</v>
      </c>
      <c r="T361" s="193">
        <v>2221</v>
      </c>
      <c r="U361" s="208">
        <v>62027</v>
      </c>
      <c r="V361" s="4">
        <v>27324.669603524228</v>
      </c>
      <c r="Y361" s="44"/>
      <c r="Z361" s="44"/>
    </row>
    <row r="362" spans="2:28">
      <c r="B362" s="3">
        <v>5444</v>
      </c>
      <c r="C362" t="s">
        <v>382</v>
      </c>
      <c r="D362" s="199">
        <v>266948</v>
      </c>
      <c r="E362" s="37">
        <f t="shared" si="97"/>
        <v>26279.582594999018</v>
      </c>
      <c r="F362" s="169">
        <f t="shared" si="83"/>
        <v>0.83519295560858187</v>
      </c>
      <c r="G362" s="38">
        <f t="shared" si="88"/>
        <v>3111.4201619428313</v>
      </c>
      <c r="H362" s="38">
        <f t="shared" si="89"/>
        <v>31605.806005015282</v>
      </c>
      <c r="I362" s="38">
        <f t="shared" si="90"/>
        <v>713.71019419502045</v>
      </c>
      <c r="J362" s="39">
        <f t="shared" si="91"/>
        <v>7249.8681526330174</v>
      </c>
      <c r="K362" s="38">
        <f t="shared" si="92"/>
        <v>358.04603388082461</v>
      </c>
      <c r="L362" s="39">
        <f t="shared" si="93"/>
        <v>3637.0316121614164</v>
      </c>
      <c r="M362" s="35">
        <f t="shared" si="94"/>
        <v>35242.837617176701</v>
      </c>
      <c r="N362" s="35">
        <f t="shared" si="95"/>
        <v>302190.8376171767</v>
      </c>
      <c r="O362" s="35">
        <f t="shared" si="96"/>
        <v>29749.048790822675</v>
      </c>
      <c r="P362" s="36">
        <f t="shared" si="84"/>
        <v>0.94545626424368368</v>
      </c>
      <c r="Q362" s="195">
        <v>1642.3820003732544</v>
      </c>
      <c r="R362" s="36">
        <f t="shared" si="85"/>
        <v>-1.5703871950207775E-2</v>
      </c>
      <c r="S362" s="36">
        <f t="shared" si="86"/>
        <v>-1.5897669179593319E-2</v>
      </c>
      <c r="T362" s="193">
        <v>10158</v>
      </c>
      <c r="U362" s="208">
        <v>271207</v>
      </c>
      <c r="V362" s="4">
        <v>26704.115793619534</v>
      </c>
      <c r="Y362" s="44"/>
      <c r="Z362" s="44"/>
    </row>
    <row r="363" spans="2:28" ht="23.25" customHeight="1">
      <c r="C363" s="170" t="s">
        <v>385</v>
      </c>
      <c r="D363" s="176">
        <f>SUM(D7:D362)</f>
        <v>168892423</v>
      </c>
      <c r="E363" s="203">
        <f t="shared" si="97"/>
        <v>31465.282864903736</v>
      </c>
      <c r="F363" s="171">
        <f>E363/E$363</f>
        <v>1</v>
      </c>
      <c r="G363" s="172">
        <f t="shared" si="88"/>
        <v>0</v>
      </c>
      <c r="H363" s="173">
        <f>SUM(H7:H362)</f>
        <v>-2.3937900550663471E-9</v>
      </c>
      <c r="I363" s="174">
        <f t="shared" si="90"/>
        <v>0</v>
      </c>
      <c r="J363" s="173">
        <f>SUM(J7:J362)</f>
        <v>1909055.8336192712</v>
      </c>
      <c r="K363" s="170"/>
      <c r="L363" s="173">
        <f>SUM(L7:L362)</f>
        <v>1.096395862987265E-9</v>
      </c>
      <c r="M363" s="173">
        <f>SUM(M7:M362)</f>
        <v>1.1496013030409813E-9</v>
      </c>
      <c r="N363" s="173">
        <f>SUM(N7:N362)</f>
        <v>168892422.99999997</v>
      </c>
      <c r="O363" s="175">
        <f t="shared" si="96"/>
        <v>31465.282864903733</v>
      </c>
      <c r="P363" s="171">
        <f t="shared" si="84"/>
        <v>1</v>
      </c>
      <c r="Q363" s="176">
        <f>SUM(Q7:Q362)</f>
        <v>-9.0267349150963128E-10</v>
      </c>
      <c r="R363" s="171">
        <f t="shared" si="85"/>
        <v>-7.2252672304739772E-3</v>
      </c>
      <c r="S363" s="171">
        <f t="shared" si="86"/>
        <v>-1.4506678160478004E-2</v>
      </c>
      <c r="T363" s="194">
        <f>SUM(T7:T362)</f>
        <v>5367580</v>
      </c>
      <c r="U363" s="219">
        <v>170121597</v>
      </c>
      <c r="V363" s="220">
        <v>31928.458740005091</v>
      </c>
      <c r="W363" s="41"/>
      <c r="X363" s="202"/>
      <c r="Y363" s="42"/>
      <c r="Z363" s="41"/>
      <c r="AA363" s="43"/>
      <c r="AB363" s="41"/>
    </row>
    <row r="365" spans="2:28" ht="19.5" customHeight="1">
      <c r="B365" s="179" t="s">
        <v>438</v>
      </c>
      <c r="C365" s="180" t="s">
        <v>439</v>
      </c>
      <c r="D365" s="181"/>
      <c r="E365" s="181"/>
      <c r="F365" s="181"/>
      <c r="G365" s="181"/>
      <c r="H365" s="181"/>
      <c r="I365" s="181"/>
      <c r="J365" s="182">
        <f>-J363*1000/$T$363</f>
        <v>-355.66416031419584</v>
      </c>
      <c r="S365" s="204"/>
    </row>
    <row r="366" spans="2:28" ht="20.25" customHeight="1">
      <c r="B366" s="183"/>
      <c r="C366" s="184" t="s">
        <v>436</v>
      </c>
      <c r="D366" s="184"/>
      <c r="E366" s="184"/>
      <c r="F366" s="184"/>
      <c r="G366" s="184"/>
      <c r="H366" s="184"/>
      <c r="I366" s="184"/>
      <c r="J366" s="185">
        <f>J363/D363</f>
        <v>1.1303383536745584E-2</v>
      </c>
    </row>
    <row r="367" spans="2:28" ht="21.75" customHeight="1">
      <c r="B367" s="183" t="s">
        <v>437</v>
      </c>
      <c r="C367" s="184" t="s">
        <v>444</v>
      </c>
      <c r="D367" s="186"/>
      <c r="E367" s="186"/>
      <c r="F367" s="186"/>
      <c r="G367" s="186"/>
      <c r="H367" s="186"/>
      <c r="I367" s="186"/>
      <c r="J367" s="186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ignoredErrors>
    <ignoredError sqref="P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I27" sqref="I27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145" t="s">
        <v>387</v>
      </c>
      <c r="B1" s="5" t="s">
        <v>388</v>
      </c>
      <c r="C1" s="227" t="s">
        <v>398</v>
      </c>
      <c r="D1" s="227"/>
      <c r="E1" s="227"/>
      <c r="F1" s="238" t="s">
        <v>390</v>
      </c>
      <c r="G1" s="238"/>
      <c r="H1" s="238" t="s">
        <v>399</v>
      </c>
      <c r="I1" s="238"/>
      <c r="J1" s="238"/>
      <c r="K1" s="14" t="s">
        <v>391</v>
      </c>
      <c r="L1" s="146" t="s">
        <v>6</v>
      </c>
      <c r="M1" s="132"/>
      <c r="N1" s="239" t="s">
        <v>392</v>
      </c>
      <c r="O1" s="239"/>
    </row>
    <row r="2" spans="1:20">
      <c r="A2" s="147"/>
      <c r="B2" s="18"/>
      <c r="C2" s="240" t="s">
        <v>442</v>
      </c>
      <c r="D2" s="240"/>
      <c r="E2" s="240"/>
      <c r="F2" s="241" t="str">
        <f>C2</f>
        <v>Januar-desember</v>
      </c>
      <c r="G2" s="241"/>
      <c r="H2" s="241" t="str">
        <f>C2</f>
        <v>Januar-desember</v>
      </c>
      <c r="I2" s="242"/>
      <c r="J2" s="242"/>
      <c r="K2" s="14" t="s">
        <v>393</v>
      </c>
      <c r="L2" s="148" t="s">
        <v>12</v>
      </c>
      <c r="M2" s="132"/>
      <c r="N2" s="243" t="str">
        <f>C2</f>
        <v>Januar-desember</v>
      </c>
      <c r="O2" s="243"/>
      <c r="Q2" s="230" t="str">
        <f>C2</f>
        <v>Januar-desember</v>
      </c>
      <c r="R2" s="230"/>
      <c r="S2" s="231"/>
      <c r="T2" s="231"/>
    </row>
    <row r="3" spans="1:20">
      <c r="A3" s="11"/>
      <c r="B3" s="149"/>
      <c r="C3" s="223"/>
      <c r="D3" s="232"/>
      <c r="E3" s="142" t="s">
        <v>14</v>
      </c>
      <c r="F3" s="12"/>
      <c r="G3" s="12"/>
      <c r="H3" s="233"/>
      <c r="I3" s="233"/>
      <c r="J3" s="143" t="s">
        <v>20</v>
      </c>
      <c r="K3" s="150" t="s">
        <v>443</v>
      </c>
      <c r="L3" s="151" t="s">
        <v>27</v>
      </c>
      <c r="M3" s="132"/>
      <c r="N3" s="152" t="s">
        <v>394</v>
      </c>
      <c r="O3" s="152" t="s">
        <v>394</v>
      </c>
      <c r="Q3" s="234" t="s">
        <v>389</v>
      </c>
      <c r="R3" s="235"/>
      <c r="S3" s="236"/>
      <c r="T3" s="237"/>
    </row>
    <row r="4" spans="1:20">
      <c r="A4" s="147"/>
      <c r="B4" s="11"/>
      <c r="C4" s="143" t="s">
        <v>21</v>
      </c>
      <c r="D4" s="143" t="s">
        <v>22</v>
      </c>
      <c r="E4" s="143" t="s">
        <v>23</v>
      </c>
      <c r="F4" s="143" t="s">
        <v>22</v>
      </c>
      <c r="G4" s="143" t="s">
        <v>21</v>
      </c>
      <c r="H4" s="143" t="s">
        <v>21</v>
      </c>
      <c r="I4" s="143" t="s">
        <v>22</v>
      </c>
      <c r="J4" s="143" t="s">
        <v>25</v>
      </c>
      <c r="K4" s="14" t="s">
        <v>395</v>
      </c>
      <c r="L4" s="153"/>
      <c r="M4" s="132"/>
      <c r="N4" s="154" t="s">
        <v>28</v>
      </c>
      <c r="O4" s="154" t="s">
        <v>435</v>
      </c>
      <c r="Q4" s="46" t="s">
        <v>28</v>
      </c>
      <c r="R4" s="46" t="s">
        <v>396</v>
      </c>
      <c r="S4" s="64"/>
      <c r="T4" s="64"/>
    </row>
    <row r="5" spans="1:20">
      <c r="A5" s="28"/>
      <c r="B5" s="28"/>
      <c r="C5" s="29">
        <v>1</v>
      </c>
      <c r="D5" s="29">
        <v>2</v>
      </c>
      <c r="E5" s="29">
        <v>3</v>
      </c>
      <c r="F5" s="29"/>
      <c r="G5" s="29"/>
      <c r="H5" s="29"/>
      <c r="I5" s="29"/>
      <c r="J5" s="29"/>
      <c r="K5" s="29"/>
      <c r="L5" s="155"/>
      <c r="M5" s="102"/>
      <c r="N5" s="29"/>
      <c r="O5" s="29"/>
      <c r="Q5" s="47"/>
      <c r="R5" s="47"/>
      <c r="S5" s="65"/>
      <c r="T5" s="65"/>
    </row>
    <row r="6" spans="1:20">
      <c r="A6" s="48"/>
      <c r="B6" s="49"/>
      <c r="C6" s="50"/>
      <c r="D6" s="50"/>
      <c r="E6" s="50"/>
      <c r="F6" s="50"/>
      <c r="G6" s="50"/>
      <c r="H6" s="50"/>
      <c r="I6" s="50"/>
      <c r="J6" s="50"/>
      <c r="K6" s="51"/>
      <c r="L6" s="52"/>
      <c r="Q6" s="53"/>
      <c r="R6" s="53"/>
      <c r="S6" s="66"/>
      <c r="T6" s="66"/>
    </row>
    <row r="7" spans="1:20">
      <c r="A7" s="62">
        <v>3</v>
      </c>
      <c r="B7" t="s">
        <v>29</v>
      </c>
      <c r="C7" s="218">
        <v>5684014</v>
      </c>
      <c r="D7" s="156">
        <f t="shared" ref="D7:D17" si="0">C7*1000/L7</f>
        <v>8196.1978041626899</v>
      </c>
      <c r="E7" s="122">
        <f t="shared" ref="E7:E17" si="1">D7/D$19</f>
        <v>1.2818264815166713</v>
      </c>
      <c r="F7" s="157">
        <f t="shared" ref="F7:F17" si="2">($D$19-D7)*0.875</f>
        <v>-1576.7870452716352</v>
      </c>
      <c r="G7" s="156">
        <f t="shared" ref="G7:G17" si="3">(F7*L7)/1000</f>
        <v>-1093492.3551736074</v>
      </c>
      <c r="H7" s="156">
        <f t="shared" ref="H7:H17" si="4">G7+C7</f>
        <v>4590521.6448263926</v>
      </c>
      <c r="I7" s="158">
        <f t="shared" ref="I7:I17" si="5">H7*1000/L7</f>
        <v>6619.4107588910538</v>
      </c>
      <c r="J7" s="122">
        <f t="shared" ref="J7:J17" si="6">I7/I$19</f>
        <v>1.0352283101895838</v>
      </c>
      <c r="K7" s="159">
        <v>-36451.649699818576</v>
      </c>
      <c r="L7" s="168">
        <v>693494</v>
      </c>
      <c r="N7" s="36">
        <f t="shared" ref="N7:N17" si="7">(C7-Q7)/Q7</f>
        <v>-5.1144413129236435E-3</v>
      </c>
      <c r="O7" s="36">
        <f t="shared" ref="O7:O17" si="8">(D7-R7)/R7</f>
        <v>-2.2936460386728794E-2</v>
      </c>
      <c r="Q7" s="4">
        <v>5713234</v>
      </c>
      <c r="R7" s="35">
        <v>8388.6026566980527</v>
      </c>
      <c r="S7" s="67"/>
      <c r="T7" s="41"/>
    </row>
    <row r="8" spans="1:20">
      <c r="A8" s="62">
        <v>11</v>
      </c>
      <c r="B8" t="s">
        <v>400</v>
      </c>
      <c r="C8" s="218">
        <v>3242307</v>
      </c>
      <c r="D8" s="156">
        <f t="shared" si="0"/>
        <v>6756.3264234452754</v>
      </c>
      <c r="E8" s="122">
        <f t="shared" si="1"/>
        <v>1.0566409369652481</v>
      </c>
      <c r="F8" s="157">
        <f t="shared" si="2"/>
        <v>-316.89958714389763</v>
      </c>
      <c r="G8" s="156">
        <f t="shared" si="3"/>
        <v>-152077.57667365932</v>
      </c>
      <c r="H8" s="156">
        <f t="shared" si="4"/>
        <v>3090229.4233263405</v>
      </c>
      <c r="I8" s="158">
        <f t="shared" si="5"/>
        <v>6439.426836301378</v>
      </c>
      <c r="J8" s="122">
        <f t="shared" si="6"/>
        <v>1.007080117120656</v>
      </c>
      <c r="K8" s="159">
        <v>6040.3532507197524</v>
      </c>
      <c r="L8" s="168">
        <v>479892</v>
      </c>
      <c r="N8" s="36">
        <f t="shared" si="7"/>
        <v>-2.1191521580049413E-2</v>
      </c>
      <c r="O8" s="36">
        <f t="shared" si="8"/>
        <v>-2.9835529672586313E-2</v>
      </c>
      <c r="Q8" s="4">
        <v>3312504</v>
      </c>
      <c r="R8" s="35">
        <v>6964.10415974637</v>
      </c>
      <c r="S8" s="67"/>
      <c r="T8" s="41"/>
    </row>
    <row r="9" spans="1:20">
      <c r="A9" s="63">
        <v>15</v>
      </c>
      <c r="B9" t="s">
        <v>401</v>
      </c>
      <c r="C9" s="218">
        <v>1559253</v>
      </c>
      <c r="D9" s="156">
        <f t="shared" si="0"/>
        <v>5878.6938523137715</v>
      </c>
      <c r="E9" s="122">
        <f t="shared" si="1"/>
        <v>0.91938550492253024</v>
      </c>
      <c r="F9" s="157">
        <f t="shared" si="2"/>
        <v>451.02891259616831</v>
      </c>
      <c r="G9" s="156">
        <f t="shared" si="3"/>
        <v>119630.00671918249</v>
      </c>
      <c r="H9" s="156">
        <f t="shared" si="4"/>
        <v>1678883.0067191825</v>
      </c>
      <c r="I9" s="158">
        <f t="shared" si="5"/>
        <v>6329.7227649099395</v>
      </c>
      <c r="J9" s="122">
        <f t="shared" si="6"/>
        <v>0.98992318811531621</v>
      </c>
      <c r="K9" s="159">
        <v>3737.3866099339211</v>
      </c>
      <c r="L9" s="168">
        <v>265238</v>
      </c>
      <c r="N9" s="36">
        <f t="shared" si="7"/>
        <v>-3.3304959227463821E-2</v>
      </c>
      <c r="O9" s="36">
        <f t="shared" si="8"/>
        <v>-3.4281720743261086E-2</v>
      </c>
      <c r="Q9" s="4">
        <v>1612973</v>
      </c>
      <c r="R9" s="35">
        <v>6087.3797033626452</v>
      </c>
      <c r="S9" s="67"/>
      <c r="T9" s="41"/>
    </row>
    <row r="10" spans="1:20">
      <c r="A10" s="63">
        <v>18</v>
      </c>
      <c r="B10" t="s">
        <v>402</v>
      </c>
      <c r="C10" s="218">
        <v>1392864</v>
      </c>
      <c r="D10" s="156">
        <f t="shared" si="0"/>
        <v>5773.8885319294468</v>
      </c>
      <c r="E10" s="122">
        <f t="shared" si="1"/>
        <v>0.90299470539787297</v>
      </c>
      <c r="F10" s="157">
        <f t="shared" si="2"/>
        <v>542.73356793245239</v>
      </c>
      <c r="G10" s="156">
        <f t="shared" si="3"/>
        <v>130926.33226018515</v>
      </c>
      <c r="H10" s="156">
        <f t="shared" si="4"/>
        <v>1523790.3322601852</v>
      </c>
      <c r="I10" s="158">
        <f t="shared" si="5"/>
        <v>6316.6220998618992</v>
      </c>
      <c r="J10" s="122">
        <f t="shared" si="6"/>
        <v>0.98787433817473413</v>
      </c>
      <c r="K10" s="159">
        <v>6540.7395324100798</v>
      </c>
      <c r="L10" s="168">
        <v>241235</v>
      </c>
      <c r="N10" s="36">
        <f t="shared" si="7"/>
        <v>-2.6253183512220564E-2</v>
      </c>
      <c r="O10" s="36">
        <f t="shared" si="8"/>
        <v>-2.2656655589279744E-2</v>
      </c>
      <c r="Q10" s="4">
        <v>1430417</v>
      </c>
      <c r="R10" s="35">
        <v>5907.7381198219109</v>
      </c>
      <c r="S10" s="67"/>
      <c r="T10" s="41"/>
    </row>
    <row r="11" spans="1:20">
      <c r="A11" s="63">
        <v>30</v>
      </c>
      <c r="B11" t="s">
        <v>403</v>
      </c>
      <c r="C11" s="218">
        <v>8217750</v>
      </c>
      <c r="D11" s="156">
        <f t="shared" si="0"/>
        <v>6620.9972082680388</v>
      </c>
      <c r="E11" s="122">
        <f t="shared" si="1"/>
        <v>1.0354764194802077</v>
      </c>
      <c r="F11" s="157">
        <f t="shared" si="2"/>
        <v>-198.48652386381559</v>
      </c>
      <c r="G11" s="156">
        <f t="shared" si="3"/>
        <v>-246354.52639143268</v>
      </c>
      <c r="H11" s="156">
        <f t="shared" si="4"/>
        <v>7971395.4736085674</v>
      </c>
      <c r="I11" s="158">
        <f t="shared" si="5"/>
        <v>6422.510684404223</v>
      </c>
      <c r="J11" s="122">
        <f t="shared" si="6"/>
        <v>1.004434552435026</v>
      </c>
      <c r="K11" s="159">
        <v>-21717.140978220559</v>
      </c>
      <c r="L11" s="168">
        <v>1241165</v>
      </c>
      <c r="N11" s="36">
        <f t="shared" si="7"/>
        <v>-3.0658567107468178E-2</v>
      </c>
      <c r="O11" s="36">
        <f t="shared" si="8"/>
        <v>-4.14831329467324E-2</v>
      </c>
      <c r="Q11" s="4">
        <v>8477663</v>
      </c>
      <c r="R11" s="35">
        <v>6907.5437645898937</v>
      </c>
      <c r="S11" s="67"/>
      <c r="T11" s="41"/>
    </row>
    <row r="12" spans="1:20">
      <c r="A12" s="63">
        <v>34</v>
      </c>
      <c r="B12" t="s">
        <v>404</v>
      </c>
      <c r="C12" s="218">
        <v>1997734</v>
      </c>
      <c r="D12" s="156">
        <f t="shared" si="0"/>
        <v>5379.145630545122</v>
      </c>
      <c r="E12" s="122">
        <f t="shared" si="1"/>
        <v>0.84125975018142274</v>
      </c>
      <c r="F12" s="157">
        <f t="shared" si="2"/>
        <v>888.13360664373658</v>
      </c>
      <c r="G12" s="156">
        <f t="shared" si="3"/>
        <v>329839.49950338411</v>
      </c>
      <c r="H12" s="156">
        <f t="shared" si="4"/>
        <v>2327573.4995033843</v>
      </c>
      <c r="I12" s="158">
        <f t="shared" si="5"/>
        <v>6267.2792371888581</v>
      </c>
      <c r="J12" s="122">
        <f t="shared" si="6"/>
        <v>0.98015746877267773</v>
      </c>
      <c r="K12" s="159">
        <v>7844.6663963320316</v>
      </c>
      <c r="L12" s="168">
        <v>371385</v>
      </c>
      <c r="N12" s="36">
        <f t="shared" si="7"/>
        <v>-2.3282988389307289E-2</v>
      </c>
      <c r="O12" s="36">
        <f t="shared" si="8"/>
        <v>-2.4153495628003226E-2</v>
      </c>
      <c r="Q12" s="4">
        <v>2045356</v>
      </c>
      <c r="R12" s="35">
        <v>5512.2866213543039</v>
      </c>
      <c r="S12" s="67"/>
      <c r="T12" s="41"/>
    </row>
    <row r="13" spans="1:20">
      <c r="A13" s="63">
        <v>38</v>
      </c>
      <c r="B13" t="s">
        <v>405</v>
      </c>
      <c r="C13" s="218">
        <v>2420699</v>
      </c>
      <c r="D13" s="156">
        <f t="shared" si="0"/>
        <v>5771.8695457276654</v>
      </c>
      <c r="E13" s="122">
        <f t="shared" si="1"/>
        <v>0.90267895045380053</v>
      </c>
      <c r="F13" s="157">
        <f t="shared" si="2"/>
        <v>544.50018085901115</v>
      </c>
      <c r="G13" s="156">
        <f t="shared" si="3"/>
        <v>228361.19785154585</v>
      </c>
      <c r="H13" s="156">
        <f t="shared" si="4"/>
        <v>2649060.1978515456</v>
      </c>
      <c r="I13" s="158">
        <f t="shared" si="5"/>
        <v>6316.3697265866767</v>
      </c>
      <c r="J13" s="122">
        <f t="shared" si="6"/>
        <v>0.98783486880672511</v>
      </c>
      <c r="K13" s="159">
        <v>6160.8485960152175</v>
      </c>
      <c r="L13" s="168">
        <v>419396</v>
      </c>
      <c r="N13" s="36">
        <f t="shared" si="7"/>
        <v>-2.1094973277948161E-2</v>
      </c>
      <c r="O13" s="36">
        <f t="shared" si="8"/>
        <v>-2.5027902943530796E-2</v>
      </c>
      <c r="Q13" s="4">
        <v>2472864</v>
      </c>
      <c r="R13" s="35">
        <v>5920.035622715227</v>
      </c>
      <c r="S13" s="67"/>
      <c r="T13" s="41"/>
    </row>
    <row r="14" spans="1:20">
      <c r="A14" s="63">
        <v>42</v>
      </c>
      <c r="B14" t="s">
        <v>406</v>
      </c>
      <c r="C14" s="218">
        <v>1690326</v>
      </c>
      <c r="D14" s="156">
        <f t="shared" si="0"/>
        <v>5501.8080857725945</v>
      </c>
      <c r="E14" s="122">
        <f t="shared" si="1"/>
        <v>0.86044327736747628</v>
      </c>
      <c r="F14" s="157">
        <f t="shared" si="2"/>
        <v>780.80395831969815</v>
      </c>
      <c r="G14" s="156">
        <f t="shared" si="3"/>
        <v>239887.18091851918</v>
      </c>
      <c r="H14" s="156">
        <f t="shared" si="4"/>
        <v>1930213.1809185192</v>
      </c>
      <c r="I14" s="158">
        <f t="shared" si="5"/>
        <v>6282.6120440922932</v>
      </c>
      <c r="J14" s="122">
        <f t="shared" si="6"/>
        <v>0.98255540967093458</v>
      </c>
      <c r="K14" s="159">
        <v>5001.5932862434129</v>
      </c>
      <c r="L14" s="168">
        <v>307231</v>
      </c>
      <c r="N14" s="36">
        <f t="shared" si="7"/>
        <v>-1.2294849672805424E-2</v>
      </c>
      <c r="O14" s="36">
        <f t="shared" si="8"/>
        <v>-1.8682779711441271E-2</v>
      </c>
      <c r="Q14" s="4">
        <v>1711367</v>
      </c>
      <c r="R14" s="35">
        <v>5606.5541009815097</v>
      </c>
      <c r="S14" s="67"/>
      <c r="T14" s="41"/>
    </row>
    <row r="15" spans="1:20">
      <c r="A15" s="63">
        <v>46</v>
      </c>
      <c r="B15" t="s">
        <v>407</v>
      </c>
      <c r="C15" s="218">
        <v>3994995</v>
      </c>
      <c r="D15" s="156">
        <f t="shared" si="0"/>
        <v>6276.1986454705266</v>
      </c>
      <c r="E15" s="122">
        <f t="shared" si="1"/>
        <v>0.9815524001796645</v>
      </c>
      <c r="F15" s="157">
        <f t="shared" si="2"/>
        <v>103.21221858400759</v>
      </c>
      <c r="G15" s="156">
        <f t="shared" si="3"/>
        <v>65697.776707496931</v>
      </c>
      <c r="H15" s="156">
        <f t="shared" si="4"/>
        <v>4060692.776707497</v>
      </c>
      <c r="I15" s="158">
        <f t="shared" si="5"/>
        <v>6379.4108640545346</v>
      </c>
      <c r="J15" s="122">
        <f t="shared" si="6"/>
        <v>0.99769405002245815</v>
      </c>
      <c r="K15" s="159">
        <v>7448.0879849717021</v>
      </c>
      <c r="L15" s="168">
        <v>636531</v>
      </c>
      <c r="N15" s="36">
        <f t="shared" si="7"/>
        <v>-3.0638180577167728E-2</v>
      </c>
      <c r="O15" s="36">
        <f t="shared" si="8"/>
        <v>-3.5837300889469237E-2</v>
      </c>
      <c r="Q15" s="4">
        <v>4121263</v>
      </c>
      <c r="R15" s="35">
        <v>6509.4808700445574</v>
      </c>
      <c r="S15" s="67"/>
      <c r="T15" s="41"/>
    </row>
    <row r="16" spans="1:20">
      <c r="A16" s="63">
        <v>50</v>
      </c>
      <c r="B16" t="s">
        <v>408</v>
      </c>
      <c r="C16" s="218">
        <v>2716193</v>
      </c>
      <c r="D16" s="156">
        <f t="shared" si="0"/>
        <v>5795.1384888479251</v>
      </c>
      <c r="E16" s="122">
        <f t="shared" si="1"/>
        <v>0.90631804606875821</v>
      </c>
      <c r="F16" s="157">
        <f t="shared" si="2"/>
        <v>524.13985562878383</v>
      </c>
      <c r="G16" s="156">
        <f t="shared" si="3"/>
        <v>245665.39861292226</v>
      </c>
      <c r="H16" s="156">
        <f t="shared" si="4"/>
        <v>2961858.3986129221</v>
      </c>
      <c r="I16" s="158">
        <f t="shared" si="5"/>
        <v>6319.2783444767083</v>
      </c>
      <c r="J16" s="122">
        <f t="shared" si="6"/>
        <v>0.98828975575859468</v>
      </c>
      <c r="K16" s="159">
        <v>9717.2843563112838</v>
      </c>
      <c r="L16" s="168">
        <v>468702</v>
      </c>
      <c r="N16" s="36">
        <f t="shared" si="7"/>
        <v>-2.7263689502858193E-2</v>
      </c>
      <c r="O16" s="36">
        <f t="shared" si="8"/>
        <v>-3.3630965513212693E-2</v>
      </c>
      <c r="Q16" s="4">
        <v>2792322</v>
      </c>
      <c r="R16" s="35">
        <v>5996.8172427271202</v>
      </c>
      <c r="S16" s="67"/>
      <c r="T16" s="41"/>
    </row>
    <row r="17" spans="1:20">
      <c r="A17" s="63">
        <v>54</v>
      </c>
      <c r="B17" t="s">
        <v>409</v>
      </c>
      <c r="C17" s="218">
        <v>1405006</v>
      </c>
      <c r="D17" s="156">
        <f t="shared" si="0"/>
        <v>5774.5272511312678</v>
      </c>
      <c r="E17" s="122">
        <f t="shared" si="1"/>
        <v>0.90309459649453871</v>
      </c>
      <c r="F17" s="157">
        <f t="shared" si="2"/>
        <v>542.17468863085901</v>
      </c>
      <c r="G17" s="156">
        <f t="shared" si="3"/>
        <v>131917.06566546293</v>
      </c>
      <c r="H17" s="156">
        <f t="shared" si="4"/>
        <v>1536923.065665463</v>
      </c>
      <c r="I17" s="158">
        <f t="shared" si="5"/>
        <v>6316.701939762127</v>
      </c>
      <c r="J17" s="122">
        <f t="shared" si="6"/>
        <v>0.98788682456181742</v>
      </c>
      <c r="K17" s="159">
        <v>5677.8306650996237</v>
      </c>
      <c r="L17" s="168">
        <v>243311</v>
      </c>
      <c r="N17" s="36">
        <f t="shared" si="7"/>
        <v>-3.2127045010377893E-2</v>
      </c>
      <c r="O17" s="36">
        <f t="shared" si="8"/>
        <v>-2.808945094634277E-2</v>
      </c>
      <c r="Q17" s="4">
        <v>1451643</v>
      </c>
      <c r="R17" s="35">
        <v>5941.4184327496869</v>
      </c>
      <c r="S17" s="67"/>
      <c r="T17" s="41"/>
    </row>
    <row r="18" spans="1:20">
      <c r="A18" s="54"/>
      <c r="B18" s="55"/>
      <c r="C18" s="160"/>
      <c r="D18" s="156"/>
      <c r="E18" s="122"/>
      <c r="F18" s="161"/>
      <c r="G18" s="156"/>
      <c r="H18" s="156"/>
      <c r="I18" s="158"/>
      <c r="J18" s="122"/>
      <c r="K18" s="162"/>
      <c r="L18" s="56"/>
      <c r="N18" s="36"/>
      <c r="O18" s="36"/>
      <c r="Q18" s="57"/>
      <c r="R18" s="57"/>
      <c r="S18" s="68"/>
      <c r="T18" s="69"/>
    </row>
    <row r="19" spans="1:20">
      <c r="A19" s="58" t="s">
        <v>385</v>
      </c>
      <c r="B19" s="59"/>
      <c r="C19" s="163">
        <f>SUM(C7:C17)</f>
        <v>34321141</v>
      </c>
      <c r="D19" s="163">
        <f>C19*1000/L19</f>
        <v>6394.1554667093924</v>
      </c>
      <c r="E19" s="164">
        <f>D19/D$19</f>
        <v>1</v>
      </c>
      <c r="F19" s="165"/>
      <c r="G19" s="163">
        <f>SUM(G7:G17)</f>
        <v>-3.2014213502407074E-10</v>
      </c>
      <c r="H19" s="163">
        <f>SUM(H7:H18)</f>
        <v>34321141</v>
      </c>
      <c r="I19" s="166">
        <f>H19*1000/L19</f>
        <v>6394.1554667093924</v>
      </c>
      <c r="J19" s="164">
        <f>I19/I$19</f>
        <v>1</v>
      </c>
      <c r="K19" s="167">
        <f>SUM(K7:K17)</f>
        <v>-2.1100277081131935E-9</v>
      </c>
      <c r="L19" s="60">
        <f>SUM(L7:L17)</f>
        <v>5367580</v>
      </c>
      <c r="N19" s="207">
        <f>(C19-Q19)/Q19</f>
        <v>-2.3347396245920006E-2</v>
      </c>
      <c r="O19" s="207">
        <f>(D19-R19)/R19</f>
        <v>-3.0510560969052369E-2</v>
      </c>
      <c r="Q19" s="61">
        <f>SUM(Q7:Q17)</f>
        <v>35141606</v>
      </c>
      <c r="R19" s="210">
        <v>6595.3843428151886</v>
      </c>
      <c r="S19" s="209"/>
      <c r="T19" s="67"/>
    </row>
    <row r="20" spans="1:20">
      <c r="A20" s="44"/>
      <c r="B20" s="44"/>
      <c r="C20" s="44"/>
      <c r="D20" s="44"/>
      <c r="E20" s="44"/>
      <c r="S20" s="42"/>
      <c r="T20" s="42"/>
    </row>
    <row r="21" spans="1:20">
      <c r="A21" s="187" t="s">
        <v>438</v>
      </c>
      <c r="B21" s="188" t="s">
        <v>444</v>
      </c>
      <c r="C21" s="189"/>
      <c r="D21" s="189"/>
      <c r="E21" s="189"/>
      <c r="O21" s="204"/>
      <c r="Q21" s="139"/>
      <c r="S21" s="42"/>
      <c r="T21" s="42"/>
    </row>
    <row r="22" spans="1:20">
      <c r="S22" s="42"/>
      <c r="T22" s="42"/>
    </row>
    <row r="23" spans="1:20">
      <c r="S23" s="42"/>
      <c r="T23" s="42"/>
    </row>
    <row r="24" spans="1:20">
      <c r="S24" s="42"/>
      <c r="T24" s="42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P61"/>
  <sheetViews>
    <sheetView tabSelected="1" workbookViewId="0">
      <selection activeCell="N58" sqref="N58"/>
    </sheetView>
  </sheetViews>
  <sheetFormatPr baseColWidth="10" defaultRowHeight="15"/>
  <cols>
    <col min="1" max="1" width="18.5703125" customWidth="1"/>
    <col min="2" max="3" width="11.5703125" bestFit="1" customWidth="1"/>
    <col min="4" max="4" width="11.7109375" bestFit="1" customWidth="1"/>
    <col min="5" max="9" width="11.5703125" bestFit="1" customWidth="1"/>
    <col min="10" max="10" width="12.7109375" customWidth="1"/>
    <col min="11" max="12" width="14.7109375" customWidth="1"/>
    <col min="13" max="13" width="11.5703125" bestFit="1" customWidth="1"/>
  </cols>
  <sheetData>
    <row r="1" spans="1:14">
      <c r="A1" s="70" t="s">
        <v>411</v>
      </c>
      <c r="B1" s="245" t="s">
        <v>412</v>
      </c>
      <c r="C1" s="245"/>
      <c r="D1" s="245"/>
      <c r="E1" s="71"/>
      <c r="F1" s="245" t="s">
        <v>413</v>
      </c>
      <c r="G1" s="245"/>
      <c r="H1" s="245"/>
      <c r="I1" s="71"/>
      <c r="J1" s="245" t="s">
        <v>414</v>
      </c>
      <c r="K1" s="245"/>
      <c r="L1" s="245"/>
    </row>
    <row r="2" spans="1:14">
      <c r="A2" s="72"/>
      <c r="B2" s="73">
        <v>2018</v>
      </c>
      <c r="C2" s="73">
        <v>2019</v>
      </c>
      <c r="D2" s="73">
        <v>2020</v>
      </c>
      <c r="E2" s="73"/>
      <c r="F2" s="73">
        <f>B2</f>
        <v>2018</v>
      </c>
      <c r="G2" s="73">
        <f>C2</f>
        <v>2019</v>
      </c>
      <c r="H2" s="73">
        <f>D2</f>
        <v>2020</v>
      </c>
      <c r="I2" s="73"/>
      <c r="J2" s="73">
        <f>F2</f>
        <v>2018</v>
      </c>
      <c r="K2" s="73">
        <f>G2</f>
        <v>2019</v>
      </c>
      <c r="L2" s="73">
        <f>H2</f>
        <v>2020</v>
      </c>
    </row>
    <row r="3" spans="1:14">
      <c r="A3" s="39" t="s">
        <v>397</v>
      </c>
      <c r="B3" s="99">
        <v>19313287</v>
      </c>
      <c r="C3" s="100">
        <v>20271993</v>
      </c>
      <c r="D3" s="100">
        <v>20895278</v>
      </c>
      <c r="E3" s="39"/>
      <c r="F3" s="101">
        <v>4040375</v>
      </c>
      <c r="G3" s="100">
        <v>4221785</v>
      </c>
      <c r="H3" s="177">
        <v>4333234</v>
      </c>
      <c r="I3" s="39"/>
      <c r="J3" s="39">
        <f t="shared" ref="J3:L15" si="0">B3+F3</f>
        <v>23353662</v>
      </c>
      <c r="K3" s="39">
        <f t="shared" si="0"/>
        <v>24493778</v>
      </c>
      <c r="L3" s="39">
        <f t="shared" si="0"/>
        <v>25228512</v>
      </c>
      <c r="M3" s="102"/>
    </row>
    <row r="4" spans="1:14">
      <c r="A4" s="39" t="s">
        <v>415</v>
      </c>
      <c r="B4" s="99">
        <v>20364201</v>
      </c>
      <c r="C4" s="99">
        <v>21402754</v>
      </c>
      <c r="D4" s="200">
        <v>21969380</v>
      </c>
      <c r="E4" s="39"/>
      <c r="F4" s="103">
        <v>4242229</v>
      </c>
      <c r="G4" s="103">
        <v>4438156</v>
      </c>
      <c r="H4" s="103">
        <v>4538293</v>
      </c>
      <c r="I4" s="39"/>
      <c r="J4" s="39">
        <f t="shared" si="0"/>
        <v>24606430</v>
      </c>
      <c r="K4" s="39">
        <f t="shared" si="0"/>
        <v>25840910</v>
      </c>
      <c r="L4" s="39">
        <f t="shared" si="0"/>
        <v>26507673</v>
      </c>
      <c r="M4" s="102"/>
    </row>
    <row r="5" spans="1:14">
      <c r="A5" s="39" t="s">
        <v>416</v>
      </c>
      <c r="B5" s="99">
        <v>46625258</v>
      </c>
      <c r="C5" s="104">
        <v>48737223</v>
      </c>
      <c r="D5" s="201">
        <v>49516015</v>
      </c>
      <c r="E5" s="39"/>
      <c r="F5" s="103">
        <v>9704024</v>
      </c>
      <c r="G5" s="103">
        <v>10100968</v>
      </c>
      <c r="H5" s="103">
        <v>10251816</v>
      </c>
      <c r="I5" s="39"/>
      <c r="J5" s="39">
        <f t="shared" si="0"/>
        <v>56329282</v>
      </c>
      <c r="K5" s="39">
        <f t="shared" si="0"/>
        <v>58838191</v>
      </c>
      <c r="L5" s="105">
        <f t="shared" si="0"/>
        <v>59767831</v>
      </c>
      <c r="M5" s="102"/>
    </row>
    <row r="6" spans="1:14">
      <c r="A6" s="39" t="s">
        <v>417</v>
      </c>
      <c r="B6" s="99">
        <v>48227379</v>
      </c>
      <c r="C6" s="99">
        <v>50342453</v>
      </c>
      <c r="D6" s="99">
        <v>50925564</v>
      </c>
      <c r="E6" s="39"/>
      <c r="F6" s="103">
        <v>10019862</v>
      </c>
      <c r="G6" s="103">
        <v>10420229</v>
      </c>
      <c r="H6" s="205">
        <v>10525519</v>
      </c>
      <c r="I6" s="39"/>
      <c r="J6" s="39">
        <f t="shared" si="0"/>
        <v>58247241</v>
      </c>
      <c r="K6" s="39">
        <f t="shared" si="0"/>
        <v>60762682</v>
      </c>
      <c r="L6" s="105">
        <f t="shared" si="0"/>
        <v>61451083</v>
      </c>
      <c r="M6" s="102"/>
    </row>
    <row r="7" spans="1:14">
      <c r="A7" s="39" t="s">
        <v>418</v>
      </c>
      <c r="B7" s="99">
        <v>78513905</v>
      </c>
      <c r="C7" s="99">
        <v>81779766</v>
      </c>
      <c r="D7" s="99">
        <v>78894813</v>
      </c>
      <c r="E7" s="206"/>
      <c r="F7" s="103">
        <v>16312337</v>
      </c>
      <c r="G7" s="103">
        <v>16924242.999999996</v>
      </c>
      <c r="H7" s="206">
        <v>16042280</v>
      </c>
      <c r="I7" s="39"/>
      <c r="J7" s="39">
        <f t="shared" si="0"/>
        <v>94826242</v>
      </c>
      <c r="K7" s="39">
        <f t="shared" si="0"/>
        <v>98704009</v>
      </c>
      <c r="L7" s="105">
        <f t="shared" si="0"/>
        <v>94937093</v>
      </c>
      <c r="M7" s="102"/>
    </row>
    <row r="8" spans="1:14">
      <c r="A8" s="39" t="s">
        <v>419</v>
      </c>
      <c r="B8" s="99">
        <v>79445797</v>
      </c>
      <c r="C8" s="99">
        <v>82657070</v>
      </c>
      <c r="D8" s="99">
        <v>80756701</v>
      </c>
      <c r="E8" s="206"/>
      <c r="F8" s="103">
        <v>16506621</v>
      </c>
      <c r="G8" s="103">
        <v>17106488</v>
      </c>
      <c r="H8" s="206">
        <v>16422852</v>
      </c>
      <c r="I8" s="39"/>
      <c r="J8" s="39">
        <f t="shared" si="0"/>
        <v>95952418</v>
      </c>
      <c r="K8" s="39">
        <f t="shared" si="0"/>
        <v>99763558</v>
      </c>
      <c r="L8" s="105">
        <f t="shared" si="0"/>
        <v>97179553</v>
      </c>
      <c r="M8" s="102"/>
    </row>
    <row r="9" spans="1:14">
      <c r="A9" s="39" t="s">
        <v>420</v>
      </c>
      <c r="B9" s="99">
        <v>97645185</v>
      </c>
      <c r="C9" s="99">
        <v>101394190</v>
      </c>
      <c r="D9" s="206">
        <v>101810468</v>
      </c>
      <c r="E9" s="206"/>
      <c r="F9" s="103">
        <v>20298391</v>
      </c>
      <c r="G9" s="103">
        <v>20994769</v>
      </c>
      <c r="H9" s="212">
        <v>20681027</v>
      </c>
      <c r="I9" s="39"/>
      <c r="J9" s="39">
        <f t="shared" si="0"/>
        <v>117943576</v>
      </c>
      <c r="K9" s="39">
        <f t="shared" si="0"/>
        <v>122388959</v>
      </c>
      <c r="L9" s="105">
        <f t="shared" si="0"/>
        <v>122491495</v>
      </c>
      <c r="M9" s="102"/>
    </row>
    <row r="10" spans="1:14">
      <c r="A10" s="39" t="s">
        <v>421</v>
      </c>
      <c r="B10" s="99">
        <v>99660960</v>
      </c>
      <c r="C10" s="99">
        <v>103223757</v>
      </c>
      <c r="D10" s="206">
        <v>103805940</v>
      </c>
      <c r="E10" s="206"/>
      <c r="F10" s="206">
        <v>20717558</v>
      </c>
      <c r="G10" s="211">
        <v>21373193</v>
      </c>
      <c r="H10" s="213">
        <v>21089756</v>
      </c>
      <c r="I10" s="39"/>
      <c r="J10" s="39">
        <f t="shared" si="0"/>
        <v>120378518</v>
      </c>
      <c r="K10" s="39">
        <f t="shared" si="0"/>
        <v>124596950</v>
      </c>
      <c r="L10" s="39">
        <f t="shared" si="0"/>
        <v>124895696</v>
      </c>
      <c r="M10" s="102"/>
    </row>
    <row r="11" spans="1:14">
      <c r="A11" s="39" t="s">
        <v>422</v>
      </c>
      <c r="B11" s="99">
        <v>128150735</v>
      </c>
      <c r="C11" s="99">
        <v>132960286</v>
      </c>
      <c r="D11" s="201">
        <v>132835039</v>
      </c>
      <c r="E11" s="39"/>
      <c r="F11" s="106">
        <v>26641580</v>
      </c>
      <c r="G11" s="99">
        <v>27533397</v>
      </c>
      <c r="H11" s="214">
        <v>26965786</v>
      </c>
      <c r="I11" s="39"/>
      <c r="J11" s="39">
        <f t="shared" si="0"/>
        <v>154792315</v>
      </c>
      <c r="K11" s="39">
        <f t="shared" si="0"/>
        <v>160493683</v>
      </c>
      <c r="L11" s="39">
        <f t="shared" si="0"/>
        <v>159800825</v>
      </c>
      <c r="M11" s="102"/>
    </row>
    <row r="12" spans="1:14" ht="15.75" thickBot="1">
      <c r="A12" s="39" t="s">
        <v>423</v>
      </c>
      <c r="B12" s="107">
        <v>130264358</v>
      </c>
      <c r="C12" s="99">
        <v>134624617</v>
      </c>
      <c r="D12" s="216">
        <v>134729423</v>
      </c>
      <c r="E12" s="130"/>
      <c r="F12" s="217">
        <v>27082312</v>
      </c>
      <c r="G12" s="217">
        <v>27888268</v>
      </c>
      <c r="H12" s="217">
        <v>27353442</v>
      </c>
      <c r="I12" s="39"/>
      <c r="J12" s="39">
        <f t="shared" si="0"/>
        <v>157346670</v>
      </c>
      <c r="K12" s="39">
        <f t="shared" si="0"/>
        <v>162512885</v>
      </c>
      <c r="L12" s="39">
        <f t="shared" si="0"/>
        <v>162082865</v>
      </c>
      <c r="M12" s="102"/>
    </row>
    <row r="13" spans="1:14">
      <c r="A13" s="39" t="s">
        <v>424</v>
      </c>
      <c r="B13" s="99">
        <v>161332377</v>
      </c>
      <c r="C13" s="99">
        <v>168773287</v>
      </c>
      <c r="D13" s="216">
        <v>167283488</v>
      </c>
      <c r="E13" s="215" t="s">
        <v>22</v>
      </c>
      <c r="F13" s="108">
        <v>33204350</v>
      </c>
      <c r="G13" s="110">
        <v>34866802</v>
      </c>
      <c r="H13" s="217">
        <v>33998418</v>
      </c>
      <c r="I13" s="109" t="s">
        <v>22</v>
      </c>
      <c r="J13" s="39">
        <f t="shared" si="0"/>
        <v>194536727</v>
      </c>
      <c r="K13" s="39">
        <f t="shared" si="0"/>
        <v>203640089</v>
      </c>
      <c r="L13" s="105">
        <f t="shared" si="0"/>
        <v>201281906</v>
      </c>
      <c r="M13" s="111"/>
      <c r="N13" s="74"/>
    </row>
    <row r="14" spans="1:14">
      <c r="A14" s="112" t="s">
        <v>425</v>
      </c>
      <c r="B14" s="113">
        <v>162536856</v>
      </c>
      <c r="C14" s="113">
        <v>170121597</v>
      </c>
      <c r="D14" s="247">
        <v>168892423</v>
      </c>
      <c r="E14" s="114">
        <f>D14*1000/$N$15</f>
        <v>31465.282864903736</v>
      </c>
      <c r="F14" s="113">
        <v>33450177</v>
      </c>
      <c r="G14" s="113">
        <v>35141606</v>
      </c>
      <c r="H14" s="247">
        <v>34321141</v>
      </c>
      <c r="I14" s="114">
        <f>H14*1000/$N$15</f>
        <v>6394.1554667093924</v>
      </c>
      <c r="J14" s="112">
        <f t="shared" si="0"/>
        <v>195987033</v>
      </c>
      <c r="K14" s="112">
        <f t="shared" si="0"/>
        <v>205263203</v>
      </c>
      <c r="L14" s="115">
        <f>D14+H14</f>
        <v>203213564</v>
      </c>
      <c r="M14" s="102"/>
      <c r="N14" s="98" t="s">
        <v>434</v>
      </c>
    </row>
    <row r="15" spans="1:14">
      <c r="A15" s="126" t="s">
        <v>426</v>
      </c>
      <c r="B15" s="123"/>
      <c r="C15" s="123"/>
      <c r="D15" s="127">
        <v>172290000</v>
      </c>
      <c r="E15" s="128">
        <f>D15*1000/$N$15</f>
        <v>32098.264022147785</v>
      </c>
      <c r="F15" s="123"/>
      <c r="G15" s="123"/>
      <c r="H15" s="129">
        <v>35410000</v>
      </c>
      <c r="I15" s="128">
        <f>H15*1000/$N$15</f>
        <v>6597.0139243383428</v>
      </c>
      <c r="J15" s="123"/>
      <c r="K15" s="123"/>
      <c r="L15" s="130">
        <f t="shared" si="0"/>
        <v>207700000</v>
      </c>
      <c r="M15" s="116"/>
      <c r="N15" s="178">
        <v>5367580</v>
      </c>
    </row>
    <row r="16" spans="1:14">
      <c r="A16" s="39" t="s">
        <v>441</v>
      </c>
      <c r="B16" s="39"/>
      <c r="C16" s="131"/>
      <c r="D16" s="123">
        <v>167750000</v>
      </c>
      <c r="E16" s="128">
        <f>D16*1000/$N$15</f>
        <v>31252.445236028154</v>
      </c>
      <c r="F16" s="39"/>
      <c r="G16" s="131"/>
      <c r="H16" s="123">
        <v>34100000</v>
      </c>
      <c r="I16" s="128">
        <f>H16*1000/$N$15</f>
        <v>6352.9560807663793</v>
      </c>
      <c r="J16" s="132"/>
      <c r="K16" s="131"/>
      <c r="L16" s="123">
        <f>D16+H16</f>
        <v>201850000</v>
      </c>
      <c r="M16" s="117"/>
      <c r="N16" s="53"/>
    </row>
    <row r="17" spans="1:14" ht="15.75" thickBot="1">
      <c r="A17" s="126" t="s">
        <v>432</v>
      </c>
      <c r="B17" s="133"/>
      <c r="C17" s="131"/>
      <c r="D17" s="134">
        <v>169560000</v>
      </c>
      <c r="E17" s="135">
        <f>D17*1000/$N$15</f>
        <v>31589.654928291708</v>
      </c>
      <c r="F17" s="133"/>
      <c r="G17" s="131"/>
      <c r="H17" s="123">
        <v>34540000</v>
      </c>
      <c r="I17" s="135">
        <f>H17*1000/$N$15</f>
        <v>6434.9297076149769</v>
      </c>
      <c r="J17" s="132"/>
      <c r="K17" s="131"/>
      <c r="L17" s="123">
        <f>D17+H17</f>
        <v>204100000</v>
      </c>
      <c r="M17" s="117"/>
      <c r="N17" s="57"/>
    </row>
    <row r="18" spans="1:14">
      <c r="A18" s="77"/>
      <c r="B18" s="53"/>
      <c r="C18" s="78"/>
      <c r="D18" s="79"/>
      <c r="E18" s="76"/>
      <c r="F18" s="53"/>
      <c r="G18" s="78"/>
      <c r="H18" s="79"/>
      <c r="I18" s="76"/>
      <c r="J18" s="53"/>
      <c r="K18" s="78"/>
      <c r="L18" s="80"/>
      <c r="M18" s="57"/>
      <c r="N18" s="53"/>
    </row>
    <row r="19" spans="1:14">
      <c r="A19" s="77"/>
      <c r="B19" s="53"/>
      <c r="C19" s="78"/>
      <c r="D19" s="79"/>
      <c r="E19" s="76"/>
      <c r="F19" s="53"/>
      <c r="G19" s="78"/>
      <c r="H19" s="79"/>
      <c r="I19" s="76"/>
      <c r="J19" s="53"/>
      <c r="K19" s="78"/>
      <c r="L19" s="80"/>
      <c r="M19" s="81"/>
      <c r="N19" s="53"/>
    </row>
    <row r="20" spans="1:14">
      <c r="A20" s="77"/>
      <c r="B20" s="53"/>
      <c r="C20" s="78"/>
      <c r="D20" s="79"/>
      <c r="E20" s="76"/>
      <c r="F20" s="53"/>
      <c r="G20" s="78"/>
      <c r="H20" s="79"/>
      <c r="I20" s="76"/>
      <c r="J20" s="53"/>
      <c r="K20" s="78"/>
      <c r="L20" s="80"/>
      <c r="M20" s="57"/>
      <c r="N20" s="53"/>
    </row>
    <row r="21" spans="1:14">
      <c r="A21" s="118" t="s">
        <v>427</v>
      </c>
      <c r="B21" s="246" t="s">
        <v>412</v>
      </c>
      <c r="C21" s="246"/>
      <c r="D21" s="246"/>
      <c r="E21" s="119"/>
      <c r="F21" s="246" t="s">
        <v>413</v>
      </c>
      <c r="G21" s="246"/>
      <c r="H21" s="246"/>
      <c r="I21" s="119"/>
      <c r="J21" s="246" t="s">
        <v>414</v>
      </c>
      <c r="K21" s="246"/>
      <c r="L21" s="246"/>
    </row>
    <row r="22" spans="1:14">
      <c r="A22" s="120" t="s">
        <v>428</v>
      </c>
      <c r="B22" s="121">
        <f>B2</f>
        <v>2018</v>
      </c>
      <c r="C22" s="121">
        <f t="shared" ref="C22:L22" si="1">C2</f>
        <v>2019</v>
      </c>
      <c r="D22" s="121">
        <v>2020</v>
      </c>
      <c r="E22" s="121"/>
      <c r="F22" s="121">
        <f t="shared" si="1"/>
        <v>2018</v>
      </c>
      <c r="G22" s="121">
        <f t="shared" si="1"/>
        <v>2019</v>
      </c>
      <c r="H22" s="121">
        <f t="shared" si="1"/>
        <v>2020</v>
      </c>
      <c r="I22" s="121"/>
      <c r="J22" s="121">
        <f t="shared" si="1"/>
        <v>2018</v>
      </c>
      <c r="K22" s="121">
        <f t="shared" si="1"/>
        <v>2019</v>
      </c>
      <c r="L22" s="121">
        <f t="shared" si="1"/>
        <v>2020</v>
      </c>
    </row>
    <row r="23" spans="1:14">
      <c r="A23" s="39" t="s">
        <v>397</v>
      </c>
      <c r="B23" s="122">
        <v>4.9103484239644855E-2</v>
      </c>
      <c r="C23" s="122">
        <f>(C3-B3)/B3</f>
        <v>4.9639711769415534E-2</v>
      </c>
      <c r="D23" s="122">
        <f>(D3-C3)/C3</f>
        <v>3.0746113615962672E-2</v>
      </c>
      <c r="E23" s="39"/>
      <c r="F23" s="122">
        <v>4.1320075431998185E-2</v>
      </c>
      <c r="G23" s="122">
        <f>(G3-F3)/F3</f>
        <v>4.4899297713702317E-2</v>
      </c>
      <c r="H23" s="122">
        <f>(H3-G3)/G3</f>
        <v>2.6398549428736897E-2</v>
      </c>
      <c r="I23" s="39"/>
      <c r="J23" s="122">
        <v>4.7748577618323636E-2</v>
      </c>
      <c r="K23" s="122">
        <f>(K3-J3)/J3</f>
        <v>4.8819581271665233E-2</v>
      </c>
      <c r="L23" s="122">
        <f>(L3-K3)/K3</f>
        <v>2.9996760810031022E-2</v>
      </c>
      <c r="N23" s="83"/>
    </row>
    <row r="24" spans="1:14">
      <c r="A24" s="39" t="s">
        <v>415</v>
      </c>
      <c r="B24" s="122">
        <v>4.5865236941296537E-2</v>
      </c>
      <c r="C24" s="122">
        <f t="shared" ref="C24:D34" si="2">(C4-B4)/B4</f>
        <v>5.0998956453042275E-2</v>
      </c>
      <c r="D24" s="122">
        <f t="shared" si="2"/>
        <v>2.6474443429102629E-2</v>
      </c>
      <c r="E24" s="39"/>
      <c r="F24" s="122">
        <v>3.8524943327311094E-2</v>
      </c>
      <c r="G24" s="122">
        <f t="shared" ref="G24:H34" si="3">(G4-F4)/F4</f>
        <v>4.6184918353063917E-2</v>
      </c>
      <c r="H24" s="122">
        <f t="shared" si="3"/>
        <v>2.2562749033607651E-2</v>
      </c>
      <c r="I24" s="39"/>
      <c r="J24" s="122">
        <v>4.4592352899124013E-2</v>
      </c>
      <c r="K24" s="122">
        <f t="shared" ref="K24:L34" si="4">(K4-J4)/J4</f>
        <v>5.016900054172832E-2</v>
      </c>
      <c r="L24" s="122">
        <f t="shared" si="4"/>
        <v>2.5802612988474478E-2</v>
      </c>
      <c r="N24" s="83"/>
    </row>
    <row r="25" spans="1:14">
      <c r="A25" s="39" t="s">
        <v>416</v>
      </c>
      <c r="B25" s="122">
        <v>3.9248145295024808E-2</v>
      </c>
      <c r="C25" s="122">
        <f t="shared" si="2"/>
        <v>4.529658581192194E-2</v>
      </c>
      <c r="D25" s="122">
        <f t="shared" si="2"/>
        <v>1.5979408592894182E-2</v>
      </c>
      <c r="E25" s="39"/>
      <c r="F25" s="122">
        <v>3.3206145517100619E-2</v>
      </c>
      <c r="G25" s="122">
        <f t="shared" si="3"/>
        <v>4.0905092567784254E-2</v>
      </c>
      <c r="H25" s="122">
        <f t="shared" si="3"/>
        <v>1.4934014244971374E-2</v>
      </c>
      <c r="I25" s="39"/>
      <c r="J25" s="122">
        <v>3.8202237664901717E-2</v>
      </c>
      <c r="K25" s="122">
        <f t="shared" si="4"/>
        <v>4.4540049347690958E-2</v>
      </c>
      <c r="L25" s="122">
        <f t="shared" si="4"/>
        <v>1.579994191187829E-2</v>
      </c>
      <c r="N25" s="83"/>
    </row>
    <row r="26" spans="1:14">
      <c r="A26" s="39" t="s">
        <v>417</v>
      </c>
      <c r="B26" s="122">
        <v>4.6107293275969206E-2</v>
      </c>
      <c r="C26" s="122">
        <f t="shared" si="2"/>
        <v>4.3856291671998185E-2</v>
      </c>
      <c r="D26" s="122">
        <f t="shared" si="2"/>
        <v>1.1582888104399681E-2</v>
      </c>
      <c r="E26" s="39"/>
      <c r="F26" s="122">
        <v>4.012973357675334E-2</v>
      </c>
      <c r="G26" s="122">
        <f t="shared" si="3"/>
        <v>3.9957336737771437E-2</v>
      </c>
      <c r="H26" s="122">
        <f t="shared" si="3"/>
        <v>1.0104384462184084E-2</v>
      </c>
      <c r="I26" s="39"/>
      <c r="J26" s="122">
        <v>4.507412779319607E-2</v>
      </c>
      <c r="K26" s="122">
        <f t="shared" si="4"/>
        <v>4.3185581957435548E-2</v>
      </c>
      <c r="L26" s="122">
        <f t="shared" si="4"/>
        <v>1.1329338622676334E-2</v>
      </c>
      <c r="N26" s="83"/>
    </row>
    <row r="27" spans="1:14">
      <c r="A27" s="39" t="s">
        <v>418</v>
      </c>
      <c r="B27" s="122">
        <v>3.9351978070671333E-2</v>
      </c>
      <c r="C27" s="122">
        <f t="shared" si="2"/>
        <v>4.1595956792621638E-2</v>
      </c>
      <c r="D27" s="122">
        <f t="shared" si="2"/>
        <v>-3.5277100205936024E-2</v>
      </c>
      <c r="E27" s="39"/>
      <c r="F27" s="122">
        <v>3.339628059778383E-2</v>
      </c>
      <c r="G27" s="122">
        <f t="shared" si="3"/>
        <v>3.7511853758293266E-2</v>
      </c>
      <c r="H27" s="122">
        <f t="shared" si="3"/>
        <v>-5.2112404672988707E-2</v>
      </c>
      <c r="I27" s="39"/>
      <c r="J27" s="122">
        <v>3.8322574485050213E-2</v>
      </c>
      <c r="K27" s="122">
        <f t="shared" si="4"/>
        <v>4.0893395311394923E-2</v>
      </c>
      <c r="L27" s="122">
        <f t="shared" si="4"/>
        <v>-3.8163758880351048E-2</v>
      </c>
      <c r="N27" s="83"/>
    </row>
    <row r="28" spans="1:14">
      <c r="A28" s="39" t="s">
        <v>419</v>
      </c>
      <c r="B28" s="122">
        <v>3.7824573782937063E-2</v>
      </c>
      <c r="C28" s="122">
        <f t="shared" si="2"/>
        <v>4.0420930008418191E-2</v>
      </c>
      <c r="D28" s="122">
        <f t="shared" si="2"/>
        <v>-2.2991003673369984E-2</v>
      </c>
      <c r="E28" s="39"/>
      <c r="F28" s="122">
        <v>3.1675999172740228E-2</v>
      </c>
      <c r="G28" s="122">
        <f t="shared" si="3"/>
        <v>3.6340993108159449E-2</v>
      </c>
      <c r="H28" s="122">
        <f t="shared" si="3"/>
        <v>-3.9963550671534682E-2</v>
      </c>
      <c r="I28" s="39"/>
      <c r="J28" s="122">
        <v>3.6761625119360992E-2</v>
      </c>
      <c r="K28" s="122">
        <f t="shared" si="4"/>
        <v>3.9719061587379693E-2</v>
      </c>
      <c r="L28" s="122">
        <f t="shared" si="4"/>
        <v>-2.5901291531723436E-2</v>
      </c>
      <c r="N28" s="83"/>
    </row>
    <row r="29" spans="1:14">
      <c r="A29" s="39" t="s">
        <v>420</v>
      </c>
      <c r="B29" s="122">
        <v>4.0255859949535996E-2</v>
      </c>
      <c r="C29" s="122">
        <f t="shared" si="2"/>
        <v>3.8394161473502254E-2</v>
      </c>
      <c r="D29" s="122">
        <f t="shared" si="2"/>
        <v>4.1055409585105422E-3</v>
      </c>
      <c r="E29" s="39"/>
      <c r="F29" s="122">
        <v>3.4325777095012035E-2</v>
      </c>
      <c r="G29" s="122">
        <f t="shared" si="3"/>
        <v>3.4307054189664593E-2</v>
      </c>
      <c r="H29" s="122">
        <f t="shared" si="3"/>
        <v>-1.4943817671916276E-2</v>
      </c>
      <c r="I29" s="39"/>
      <c r="J29" s="122">
        <v>3.9230438036182237E-2</v>
      </c>
      <c r="K29" s="122">
        <f t="shared" si="4"/>
        <v>3.7690759859612871E-2</v>
      </c>
      <c r="L29" s="122">
        <f t="shared" si="4"/>
        <v>8.3778799033661197E-4</v>
      </c>
      <c r="N29" s="83"/>
    </row>
    <row r="30" spans="1:14">
      <c r="A30" s="39" t="s">
        <v>421</v>
      </c>
      <c r="B30" s="122">
        <v>3.2705689682058718E-2</v>
      </c>
      <c r="C30" s="122">
        <f t="shared" si="2"/>
        <v>3.5749173999527997E-2</v>
      </c>
      <c r="D30" s="122">
        <f t="shared" si="2"/>
        <v>5.640009789606863E-3</v>
      </c>
      <c r="E30" s="39"/>
      <c r="F30" s="122">
        <v>2.679858750973331E-2</v>
      </c>
      <c r="G30" s="122">
        <f t="shared" si="3"/>
        <v>3.1646345577987518E-2</v>
      </c>
      <c r="H30" s="122">
        <f t="shared" si="3"/>
        <v>-1.3261331612922787E-2</v>
      </c>
      <c r="I30" s="39"/>
      <c r="J30" s="122">
        <v>3.1684219769647567E-2</v>
      </c>
      <c r="K30" s="122">
        <f t="shared" si="4"/>
        <v>3.5043063082069177E-2</v>
      </c>
      <c r="L30" s="122">
        <f t="shared" si="4"/>
        <v>2.3976991411105968E-3</v>
      </c>
      <c r="N30" s="83"/>
    </row>
    <row r="31" spans="1:14">
      <c r="A31" s="39" t="s">
        <v>422</v>
      </c>
      <c r="B31" s="122">
        <v>3.8289238094520478E-2</v>
      </c>
      <c r="C31" s="122">
        <f t="shared" si="2"/>
        <v>3.7530420719007189E-2</v>
      </c>
      <c r="D31" s="122">
        <f t="shared" si="2"/>
        <v>-9.4198804596434154E-4</v>
      </c>
      <c r="E31" s="39"/>
      <c r="F31" s="122">
        <v>3.239649424523465E-2</v>
      </c>
      <c r="G31" s="122">
        <f t="shared" si="3"/>
        <v>3.3474628757003154E-2</v>
      </c>
      <c r="H31" s="122">
        <f t="shared" si="3"/>
        <v>-2.0615363952366648E-2</v>
      </c>
      <c r="I31" s="39"/>
      <c r="J31" s="122">
        <v>3.7270239601218141E-2</v>
      </c>
      <c r="K31" s="122">
        <f t="shared" si="4"/>
        <v>3.6832371167780521E-2</v>
      </c>
      <c r="L31" s="122">
        <f t="shared" si="4"/>
        <v>-4.3170421853924307E-3</v>
      </c>
      <c r="N31" s="83"/>
    </row>
    <row r="32" spans="1:14">
      <c r="A32" s="39" t="s">
        <v>423</v>
      </c>
      <c r="B32" s="122">
        <v>4.5742049579744731E-2</v>
      </c>
      <c r="C32" s="122">
        <f t="shared" si="2"/>
        <v>3.3472386974800893E-2</v>
      </c>
      <c r="D32" s="122">
        <f t="shared" si="2"/>
        <v>7.7850546456893538E-4</v>
      </c>
      <c r="E32" s="39"/>
      <c r="F32" s="122">
        <v>3.9742970451783502E-2</v>
      </c>
      <c r="G32" s="122">
        <f t="shared" si="3"/>
        <v>2.975949763816324E-2</v>
      </c>
      <c r="H32" s="122">
        <f t="shared" si="3"/>
        <v>-1.9177454835129955E-2</v>
      </c>
      <c r="I32" s="39"/>
      <c r="J32" s="122">
        <v>4.4704568292644256E-2</v>
      </c>
      <c r="K32" s="122">
        <f t="shared" si="4"/>
        <v>3.283332910699667E-2</v>
      </c>
      <c r="L32" s="122">
        <f t="shared" si="4"/>
        <v>-2.646067110309438E-3</v>
      </c>
      <c r="N32" s="83"/>
    </row>
    <row r="33" spans="1:16">
      <c r="A33" s="39" t="s">
        <v>424</v>
      </c>
      <c r="B33" s="122">
        <v>3.8921751244789651E-2</v>
      </c>
      <c r="C33" s="122">
        <f t="shared" si="2"/>
        <v>4.6121616369663977E-2</v>
      </c>
      <c r="D33" s="122">
        <f t="shared" si="2"/>
        <v>-8.8272203882596659E-3</v>
      </c>
      <c r="E33" s="123"/>
      <c r="F33" s="124">
        <v>3.5032410505661492E-2</v>
      </c>
      <c r="G33" s="122">
        <f t="shared" si="3"/>
        <v>5.0067295399548552E-2</v>
      </c>
      <c r="H33" s="122">
        <f t="shared" si="3"/>
        <v>-2.4905754189902474E-2</v>
      </c>
      <c r="I33" s="123"/>
      <c r="J33" s="124">
        <v>3.8255834704755347E-2</v>
      </c>
      <c r="K33" s="122">
        <f t="shared" si="4"/>
        <v>4.6795081527201805E-2</v>
      </c>
      <c r="L33" s="124">
        <f t="shared" si="4"/>
        <v>-1.1580151096869733E-2</v>
      </c>
      <c r="N33" s="83"/>
    </row>
    <row r="34" spans="1:16">
      <c r="A34" s="112" t="s">
        <v>425</v>
      </c>
      <c r="B34" s="125">
        <v>3.800896552084413E-2</v>
      </c>
      <c r="C34" s="125">
        <f t="shared" si="2"/>
        <v>4.6664745379349531E-2</v>
      </c>
      <c r="D34" s="125">
        <f t="shared" si="2"/>
        <v>-7.2252672304739772E-3</v>
      </c>
      <c r="E34" s="112"/>
      <c r="F34" s="125">
        <v>3.4093783432044202E-2</v>
      </c>
      <c r="G34" s="125">
        <f t="shared" si="3"/>
        <v>5.0565621820177514E-2</v>
      </c>
      <c r="H34" s="125">
        <f t="shared" si="3"/>
        <v>-2.3347396245920006E-2</v>
      </c>
      <c r="I34" s="112"/>
      <c r="J34" s="125">
        <v>3.73386432072043E-2</v>
      </c>
      <c r="K34" s="125">
        <f t="shared" si="4"/>
        <v>4.7330529260065896E-2</v>
      </c>
      <c r="L34" s="125">
        <f t="shared" si="4"/>
        <v>-9.985418574999046E-3</v>
      </c>
      <c r="N34" s="83"/>
    </row>
    <row r="35" spans="1:16">
      <c r="A35" s="126" t="s">
        <v>426</v>
      </c>
      <c r="B35" s="102"/>
      <c r="C35" s="102"/>
      <c r="D35" s="122">
        <f>(D15-C$14)/C$14</f>
        <v>1.2746194711539182E-2</v>
      </c>
      <c r="E35" s="102"/>
      <c r="F35" s="102"/>
      <c r="G35" s="102"/>
      <c r="H35" s="122">
        <f>(H15-G$14)/G$14</f>
        <v>7.6374995496790894E-3</v>
      </c>
      <c r="I35" s="102"/>
      <c r="J35" s="102"/>
      <c r="K35" s="102"/>
      <c r="L35" s="122">
        <f>(L15-K$14)/K$14</f>
        <v>1.1871572519503167E-2</v>
      </c>
    </row>
    <row r="36" spans="1:16">
      <c r="A36" s="39" t="s">
        <v>431</v>
      </c>
      <c r="B36" s="102"/>
      <c r="C36" s="102"/>
      <c r="D36" s="122">
        <f>(D16-C$14)/C$14</f>
        <v>-1.39405992056376E-2</v>
      </c>
      <c r="E36" s="102"/>
      <c r="F36" s="102"/>
      <c r="G36" s="102"/>
      <c r="H36" s="122">
        <f>(H16-G$14)/G$14</f>
        <v>-2.9640250363059673E-2</v>
      </c>
      <c r="I36" s="102"/>
      <c r="J36" s="102"/>
      <c r="K36" s="102"/>
      <c r="L36" s="122">
        <f>(L16-K$14)/K$14</f>
        <v>-1.6628421217805903E-2</v>
      </c>
    </row>
    <row r="37" spans="1:16">
      <c r="A37" s="126" t="s">
        <v>432</v>
      </c>
      <c r="B37" s="102"/>
      <c r="C37" s="102"/>
      <c r="D37" s="122">
        <f>(D17-C$14)/C$14</f>
        <v>-3.3011505294063279E-3</v>
      </c>
      <c r="E37" s="102"/>
      <c r="F37" s="102"/>
      <c r="G37" s="102"/>
      <c r="H37" s="122">
        <f>(H17-G$14)/G$14</f>
        <v>-1.7119479400002378E-2</v>
      </c>
      <c r="I37" s="102"/>
      <c r="J37" s="102"/>
      <c r="K37" s="102"/>
      <c r="L37" s="122">
        <f>(L17-K$14)/K$14</f>
        <v>-5.6668851649947219E-3</v>
      </c>
    </row>
    <row r="38" spans="1:16">
      <c r="A38" s="77"/>
      <c r="D38" s="84"/>
      <c r="G38" s="75"/>
      <c r="H38" s="84"/>
      <c r="L38" s="84"/>
    </row>
    <row r="39" spans="1:16">
      <c r="A39" s="79"/>
      <c r="B39" s="85"/>
      <c r="C39" s="85"/>
      <c r="D39" s="86"/>
      <c r="E39" s="85"/>
      <c r="F39" s="85"/>
      <c r="G39" s="85"/>
      <c r="H39" s="86"/>
      <c r="I39" s="85"/>
      <c r="J39" s="85"/>
      <c r="K39" s="85"/>
      <c r="L39" s="86"/>
    </row>
    <row r="40" spans="1:16">
      <c r="A40" s="39" t="s">
        <v>429</v>
      </c>
      <c r="B40" s="244" t="s">
        <v>412</v>
      </c>
      <c r="C40" s="244"/>
      <c r="D40" s="244"/>
      <c r="E40" s="244"/>
      <c r="F40" s="244" t="s">
        <v>413</v>
      </c>
      <c r="G40" s="244"/>
      <c r="H40" s="244"/>
      <c r="I40" s="244"/>
      <c r="J40" s="244" t="s">
        <v>414</v>
      </c>
      <c r="K40" s="244"/>
      <c r="L40" s="244"/>
      <c r="M40" s="244"/>
    </row>
    <row r="41" spans="1:16">
      <c r="A41" s="87"/>
      <c r="B41" s="88">
        <f>B22</f>
        <v>2018</v>
      </c>
      <c r="C41" s="88">
        <f>C22</f>
        <v>2019</v>
      </c>
      <c r="D41" s="88">
        <f>D22</f>
        <v>2020</v>
      </c>
      <c r="E41" s="89" t="s">
        <v>433</v>
      </c>
      <c r="F41" s="88">
        <f>F22</f>
        <v>2018</v>
      </c>
      <c r="G41" s="88">
        <f>G22</f>
        <v>2019</v>
      </c>
      <c r="H41" s="88">
        <f>H22</f>
        <v>2020</v>
      </c>
      <c r="I41" s="90" t="str">
        <f>E41</f>
        <v>endring 19-20</v>
      </c>
      <c r="J41" s="88">
        <f>J22</f>
        <v>2018</v>
      </c>
      <c r="K41" s="88">
        <f>K22</f>
        <v>2019</v>
      </c>
      <c r="L41" s="88">
        <f>L22</f>
        <v>2020</v>
      </c>
      <c r="M41" s="90" t="str">
        <f>I41</f>
        <v>endring 19-20</v>
      </c>
    </row>
    <row r="42" spans="1:16">
      <c r="A42" s="82" t="str">
        <f>A3</f>
        <v>Januar</v>
      </c>
      <c r="B42" s="82">
        <f>B3</f>
        <v>19313287</v>
      </c>
      <c r="C42" s="82">
        <f>C3</f>
        <v>20271993</v>
      </c>
      <c r="D42" s="82">
        <f>D3</f>
        <v>20895278</v>
      </c>
      <c r="E42" s="93">
        <f>(D42-C42)/C42</f>
        <v>3.0746113615962672E-2</v>
      </c>
      <c r="F42" s="82">
        <f>F3</f>
        <v>4040375</v>
      </c>
      <c r="G42" s="82">
        <f>G3</f>
        <v>4221785</v>
      </c>
      <c r="H42" s="82">
        <f>H3</f>
        <v>4333234</v>
      </c>
      <c r="I42" s="91">
        <f t="shared" ref="I42:I44" si="5">(H42-G42)/G42</f>
        <v>2.6398549428736897E-2</v>
      </c>
      <c r="J42" s="82">
        <f t="shared" ref="J42:L54" si="6">B42+F42</f>
        <v>23353662</v>
      </c>
      <c r="K42" s="82">
        <f t="shared" si="6"/>
        <v>24493778</v>
      </c>
      <c r="L42" s="82">
        <f t="shared" si="6"/>
        <v>25228512</v>
      </c>
      <c r="M42" s="91">
        <f t="shared" ref="M42:M44" si="7">(L42-K42)/K42</f>
        <v>2.9996760810031022E-2</v>
      </c>
      <c r="O42" s="36">
        <f>J42/$J$54</f>
        <v>0.11915922008983115</v>
      </c>
      <c r="P42" s="36">
        <f>K42/$K$54</f>
        <v>0.11932863582957925</v>
      </c>
    </row>
    <row r="43" spans="1:16">
      <c r="A43" s="92" t="str">
        <f t="shared" ref="A43:A53" si="8">A4</f>
        <v>Februar</v>
      </c>
      <c r="B43" s="92">
        <f t="shared" ref="B43:D53" si="9">B4-B3</f>
        <v>1050914</v>
      </c>
      <c r="C43" s="92">
        <f t="shared" si="9"/>
        <v>1130761</v>
      </c>
      <c r="D43" s="92">
        <f t="shared" si="9"/>
        <v>1074102</v>
      </c>
      <c r="E43" s="93">
        <f t="shared" ref="E43:E48" si="10">(D43-C43)/C43</f>
        <v>-5.0106963363610875E-2</v>
      </c>
      <c r="F43" s="92">
        <f t="shared" ref="F43:H54" si="11">F4-F3</f>
        <v>201854</v>
      </c>
      <c r="G43" s="92">
        <f t="shared" si="11"/>
        <v>216371</v>
      </c>
      <c r="H43" s="92">
        <f t="shared" si="11"/>
        <v>205059</v>
      </c>
      <c r="I43" s="93">
        <f t="shared" si="5"/>
        <v>-5.2280573644342354E-2</v>
      </c>
      <c r="J43" s="92">
        <f t="shared" si="6"/>
        <v>1252768</v>
      </c>
      <c r="K43" s="92">
        <f t="shared" si="6"/>
        <v>1347132</v>
      </c>
      <c r="L43" s="92">
        <f t="shared" si="6"/>
        <v>1279161</v>
      </c>
      <c r="M43" s="93">
        <f t="shared" si="7"/>
        <v>-5.045608002779238E-2</v>
      </c>
      <c r="O43" s="36">
        <f t="shared" ref="O43:O53" si="12">J43/$J$54</f>
        <v>6.3920963587422641E-3</v>
      </c>
      <c r="P43" s="36">
        <f t="shared" ref="P43:P53" si="13">K43/$K$54</f>
        <v>6.5629493270647245E-3</v>
      </c>
    </row>
    <row r="44" spans="1:16">
      <c r="A44" s="92" t="str">
        <f t="shared" si="8"/>
        <v>Mars</v>
      </c>
      <c r="B44" s="92">
        <f t="shared" si="9"/>
        <v>26261057</v>
      </c>
      <c r="C44" s="92">
        <f t="shared" si="9"/>
        <v>27334469</v>
      </c>
      <c r="D44" s="92">
        <f t="shared" si="9"/>
        <v>27546635</v>
      </c>
      <c r="E44" s="93">
        <f t="shared" si="10"/>
        <v>7.7618482363787638E-3</v>
      </c>
      <c r="F44" s="92">
        <f t="shared" si="11"/>
        <v>5461795</v>
      </c>
      <c r="G44" s="92">
        <f t="shared" si="11"/>
        <v>5662812</v>
      </c>
      <c r="H44" s="92">
        <f t="shared" si="11"/>
        <v>5713523</v>
      </c>
      <c r="I44" s="93">
        <f t="shared" si="5"/>
        <v>8.9550915693475258E-3</v>
      </c>
      <c r="J44" s="92">
        <f t="shared" si="6"/>
        <v>31722852</v>
      </c>
      <c r="K44" s="92">
        <f t="shared" si="6"/>
        <v>32997281</v>
      </c>
      <c r="L44" s="92">
        <f t="shared" si="6"/>
        <v>33260158</v>
      </c>
      <c r="M44" s="93">
        <f t="shared" si="7"/>
        <v>7.9666260986776451E-3</v>
      </c>
      <c r="O44" s="36">
        <f t="shared" si="12"/>
        <v>0.16186199420652489</v>
      </c>
      <c r="P44" s="36">
        <f t="shared" si="13"/>
        <v>0.16075594903388504</v>
      </c>
    </row>
    <row r="45" spans="1:16">
      <c r="A45" s="92" t="str">
        <f t="shared" si="8"/>
        <v>April</v>
      </c>
      <c r="B45" s="92">
        <f t="shared" si="9"/>
        <v>1602121</v>
      </c>
      <c r="C45" s="92">
        <f t="shared" si="9"/>
        <v>1605230</v>
      </c>
      <c r="D45" s="92">
        <f t="shared" si="9"/>
        <v>1409549</v>
      </c>
      <c r="E45" s="93">
        <f t="shared" si="10"/>
        <v>-0.12190215732324963</v>
      </c>
      <c r="F45" s="92">
        <f t="shared" si="11"/>
        <v>315838</v>
      </c>
      <c r="G45" s="92">
        <f t="shared" si="11"/>
        <v>319261</v>
      </c>
      <c r="H45" s="92">
        <f t="shared" si="11"/>
        <v>273703</v>
      </c>
      <c r="I45" s="93">
        <f t="shared" ref="I45" si="14">(H45-G45)/G45</f>
        <v>-0.14269829387241159</v>
      </c>
      <c r="J45" s="92">
        <f t="shared" si="6"/>
        <v>1917959</v>
      </c>
      <c r="K45" s="92">
        <f t="shared" si="6"/>
        <v>1924491</v>
      </c>
      <c r="L45" s="92">
        <f t="shared" ref="L45" si="15">D45+H45</f>
        <v>1683252</v>
      </c>
      <c r="M45" s="93">
        <f t="shared" ref="M45" si="16">(L45-K45)/K45</f>
        <v>-0.12535210608935038</v>
      </c>
      <c r="O45" s="36">
        <f t="shared" si="12"/>
        <v>9.7861525359180263E-3</v>
      </c>
      <c r="P45" s="36">
        <f t="shared" si="13"/>
        <v>9.3757233243602842E-3</v>
      </c>
    </row>
    <row r="46" spans="1:16">
      <c r="A46" s="92" t="str">
        <f t="shared" si="8"/>
        <v>Mai</v>
      </c>
      <c r="B46" s="92">
        <f t="shared" si="9"/>
        <v>30286526</v>
      </c>
      <c r="C46" s="92">
        <f t="shared" si="9"/>
        <v>31437313</v>
      </c>
      <c r="D46" s="92">
        <f t="shared" si="9"/>
        <v>27969249</v>
      </c>
      <c r="E46" s="93">
        <f t="shared" si="10"/>
        <v>-0.1103168072920227</v>
      </c>
      <c r="F46" s="92">
        <f t="shared" si="11"/>
        <v>6292475</v>
      </c>
      <c r="G46" s="92">
        <f t="shared" si="11"/>
        <v>6504013.9999999963</v>
      </c>
      <c r="H46" s="92">
        <f t="shared" si="11"/>
        <v>5516761</v>
      </c>
      <c r="I46" s="93">
        <f t="shared" ref="I46" si="17">(H46-G46)/G46</f>
        <v>-0.15179133993253963</v>
      </c>
      <c r="J46" s="92">
        <f t="shared" si="6"/>
        <v>36579001</v>
      </c>
      <c r="K46" s="92">
        <f t="shared" si="6"/>
        <v>37941327</v>
      </c>
      <c r="L46" s="92">
        <f t="shared" ref="L46" si="18">D46+H46</f>
        <v>33486010</v>
      </c>
      <c r="M46" s="93">
        <f t="shared" ref="M46:M51" si="19">(L46-K46)/K46</f>
        <v>-0.11742649380713542</v>
      </c>
      <c r="O46" s="36">
        <f t="shared" si="12"/>
        <v>0.18663990387568141</v>
      </c>
      <c r="P46" s="36">
        <f t="shared" si="13"/>
        <v>0.18484232168977699</v>
      </c>
    </row>
    <row r="47" spans="1:16">
      <c r="A47" s="92" t="str">
        <f t="shared" si="8"/>
        <v>Juni</v>
      </c>
      <c r="B47" s="92">
        <f t="shared" si="9"/>
        <v>931892</v>
      </c>
      <c r="C47" s="92">
        <f t="shared" si="9"/>
        <v>877304</v>
      </c>
      <c r="D47" s="92">
        <f t="shared" si="9"/>
        <v>1861888</v>
      </c>
      <c r="E47" s="93">
        <f t="shared" si="10"/>
        <v>1.1222837237719194</v>
      </c>
      <c r="F47" s="92">
        <f t="shared" si="11"/>
        <v>194284</v>
      </c>
      <c r="G47" s="92">
        <f t="shared" si="11"/>
        <v>182245.00000000373</v>
      </c>
      <c r="H47" s="92">
        <f t="shared" si="11"/>
        <v>380572</v>
      </c>
      <c r="I47" s="93">
        <f t="shared" ref="I47" si="20">(H47-G47)/G47</f>
        <v>1.0882438475677918</v>
      </c>
      <c r="J47" s="92">
        <f t="shared" si="6"/>
        <v>1126176</v>
      </c>
      <c r="K47" s="92">
        <f t="shared" si="6"/>
        <v>1059549.0000000037</v>
      </c>
      <c r="L47" s="92">
        <f t="shared" ref="L47" si="21">D47+H47</f>
        <v>2242460</v>
      </c>
      <c r="M47" s="93">
        <f t="shared" si="19"/>
        <v>1.1164287824347832</v>
      </c>
      <c r="O47" s="36">
        <f t="shared" si="12"/>
        <v>5.7461760748222564E-3</v>
      </c>
      <c r="P47" s="36">
        <f t="shared" si="13"/>
        <v>5.1619042503200331E-3</v>
      </c>
    </row>
    <row r="48" spans="1:16">
      <c r="A48" s="92" t="str">
        <f t="shared" si="8"/>
        <v>Juli</v>
      </c>
      <c r="B48" s="92">
        <f t="shared" si="9"/>
        <v>18199388</v>
      </c>
      <c r="C48" s="92">
        <f t="shared" si="9"/>
        <v>18737120</v>
      </c>
      <c r="D48" s="92">
        <f t="shared" si="9"/>
        <v>21053767</v>
      </c>
      <c r="E48" s="93">
        <f t="shared" si="10"/>
        <v>0.12363943871843698</v>
      </c>
      <c r="F48" s="92">
        <f t="shared" si="11"/>
        <v>3791770</v>
      </c>
      <c r="G48" s="92">
        <f t="shared" si="11"/>
        <v>3888281</v>
      </c>
      <c r="H48" s="92">
        <f t="shared" si="11"/>
        <v>4258175</v>
      </c>
      <c r="I48" s="93">
        <f t="shared" ref="I48" si="22">(H48-G48)/G48</f>
        <v>9.5130470251507032E-2</v>
      </c>
      <c r="J48" s="92">
        <f t="shared" si="6"/>
        <v>21991158</v>
      </c>
      <c r="K48" s="92">
        <f t="shared" si="6"/>
        <v>22625401</v>
      </c>
      <c r="L48" s="92">
        <f t="shared" ref="L48" si="23">D48+H48</f>
        <v>25311942</v>
      </c>
      <c r="M48" s="93">
        <f t="shared" si="19"/>
        <v>0.11874003912682034</v>
      </c>
      <c r="O48" s="36">
        <f t="shared" si="12"/>
        <v>0.11220720913714735</v>
      </c>
      <c r="P48" s="36">
        <f t="shared" si="13"/>
        <v>0.11022628834258227</v>
      </c>
    </row>
    <row r="49" spans="1:16">
      <c r="A49" s="92" t="str">
        <f t="shared" si="8"/>
        <v>August</v>
      </c>
      <c r="B49" s="92">
        <f t="shared" si="9"/>
        <v>2015775</v>
      </c>
      <c r="C49" s="92">
        <f t="shared" si="9"/>
        <v>1829567</v>
      </c>
      <c r="D49" s="92">
        <f t="shared" si="9"/>
        <v>1995472</v>
      </c>
      <c r="E49" s="93">
        <f t="shared" ref="E49" si="24">(D49-C49)/C49</f>
        <v>9.0679925905965728E-2</v>
      </c>
      <c r="F49" s="92">
        <f t="shared" si="11"/>
        <v>419167</v>
      </c>
      <c r="G49" s="92">
        <f t="shared" si="11"/>
        <v>378424</v>
      </c>
      <c r="H49" s="92">
        <f t="shared" si="11"/>
        <v>408729</v>
      </c>
      <c r="I49" s="93">
        <f t="shared" ref="I49" si="25">(H49-G49)/G49</f>
        <v>8.0082130097456822E-2</v>
      </c>
      <c r="J49" s="92">
        <f t="shared" si="6"/>
        <v>2434942</v>
      </c>
      <c r="K49" s="92">
        <f t="shared" si="6"/>
        <v>2207991</v>
      </c>
      <c r="L49" s="92">
        <f t="shared" ref="L49" si="26">D49+H49</f>
        <v>2404201</v>
      </c>
      <c r="M49" s="93">
        <f t="shared" si="19"/>
        <v>8.8863586853388438E-2</v>
      </c>
      <c r="O49" s="36">
        <f t="shared" si="12"/>
        <v>1.2423995418105033E-2</v>
      </c>
      <c r="P49" s="36">
        <f t="shared" si="13"/>
        <v>1.0756876867014493E-2</v>
      </c>
    </row>
    <row r="50" spans="1:16">
      <c r="A50" s="92" t="str">
        <f t="shared" si="8"/>
        <v>September</v>
      </c>
      <c r="B50" s="92">
        <f t="shared" si="9"/>
        <v>28489775</v>
      </c>
      <c r="C50" s="92">
        <f t="shared" si="9"/>
        <v>29736529</v>
      </c>
      <c r="D50" s="92">
        <f t="shared" si="9"/>
        <v>29029099</v>
      </c>
      <c r="E50" s="93">
        <f t="shared" ref="E50" si="27">(D50-C50)/C50</f>
        <v>-2.378993190496443E-2</v>
      </c>
      <c r="F50" s="92">
        <f t="shared" si="11"/>
        <v>5924022</v>
      </c>
      <c r="G50" s="92">
        <f t="shared" si="11"/>
        <v>6160204</v>
      </c>
      <c r="H50" s="92">
        <f t="shared" si="11"/>
        <v>5876030</v>
      </c>
      <c r="I50" s="93">
        <f t="shared" ref="I50" si="28">(H50-G50)/G50</f>
        <v>-4.6130615154952662E-2</v>
      </c>
      <c r="J50" s="92">
        <f t="shared" si="6"/>
        <v>34413797</v>
      </c>
      <c r="K50" s="92">
        <f t="shared" si="6"/>
        <v>35896733</v>
      </c>
      <c r="L50" s="92">
        <f t="shared" ref="L50" si="29">D50+H50</f>
        <v>34905129</v>
      </c>
      <c r="M50" s="93">
        <f t="shared" si="19"/>
        <v>-2.762379517935518E-2</v>
      </c>
      <c r="O50" s="36">
        <f t="shared" si="12"/>
        <v>0.17559221379712403</v>
      </c>
      <c r="P50" s="36">
        <f t="shared" si="13"/>
        <v>0.17488148131450526</v>
      </c>
    </row>
    <row r="51" spans="1:16">
      <c r="A51" s="92" t="str">
        <f t="shared" si="8"/>
        <v>Oktober</v>
      </c>
      <c r="B51" s="92">
        <f t="shared" si="9"/>
        <v>2113623</v>
      </c>
      <c r="C51" s="92">
        <f t="shared" si="9"/>
        <v>1664331</v>
      </c>
      <c r="D51" s="92">
        <f t="shared" si="9"/>
        <v>1894384</v>
      </c>
      <c r="E51" s="93">
        <f t="shared" ref="E51" si="30">(D51-C51)/C51</f>
        <v>0.138225509228633</v>
      </c>
      <c r="F51" s="92">
        <f t="shared" si="11"/>
        <v>440732</v>
      </c>
      <c r="G51" s="92">
        <f t="shared" si="11"/>
        <v>354871</v>
      </c>
      <c r="H51" s="92">
        <f t="shared" si="11"/>
        <v>387656</v>
      </c>
      <c r="I51" s="93">
        <f t="shared" ref="I51" si="31">(H51-G51)/G51</f>
        <v>9.2385683811864031E-2</v>
      </c>
      <c r="J51" s="92">
        <f t="shared" si="6"/>
        <v>2554355</v>
      </c>
      <c r="K51" s="92">
        <f t="shared" si="6"/>
        <v>2019202</v>
      </c>
      <c r="L51" s="92">
        <f t="shared" ref="L51" si="32">D51+H51</f>
        <v>2282040</v>
      </c>
      <c r="M51" s="93">
        <f t="shared" si="19"/>
        <v>0.13016924507800606</v>
      </c>
      <c r="O51" s="36">
        <f t="shared" si="12"/>
        <v>1.3033285727632807E-2</v>
      </c>
      <c r="P51" s="36">
        <f t="shared" si="13"/>
        <v>9.8371357870704178E-3</v>
      </c>
    </row>
    <row r="52" spans="1:16">
      <c r="A52" s="92" t="str">
        <f t="shared" si="8"/>
        <v>November</v>
      </c>
      <c r="B52" s="92">
        <f t="shared" si="9"/>
        <v>31068019</v>
      </c>
      <c r="C52" s="92">
        <f t="shared" si="9"/>
        <v>34148670</v>
      </c>
      <c r="D52" s="92">
        <f t="shared" si="9"/>
        <v>32554065</v>
      </c>
      <c r="E52" s="93">
        <f t="shared" ref="E52" si="33">(D52-C52)/C52</f>
        <v>-4.6695962097498968E-2</v>
      </c>
      <c r="F52" s="92">
        <f t="shared" si="11"/>
        <v>6122038</v>
      </c>
      <c r="G52" s="92">
        <f t="shared" si="11"/>
        <v>6978534</v>
      </c>
      <c r="H52" s="92">
        <f t="shared" si="11"/>
        <v>6644976</v>
      </c>
      <c r="I52" s="93">
        <f t="shared" ref="I52" si="34">(H52-G52)/G52</f>
        <v>-4.7797717973431096E-2</v>
      </c>
      <c r="J52" s="92">
        <f t="shared" si="6"/>
        <v>37190057</v>
      </c>
      <c r="K52" s="92">
        <f t="shared" si="6"/>
        <v>41127204</v>
      </c>
      <c r="L52" s="92">
        <f t="shared" ref="L52" si="35">D52+H52</f>
        <v>39199041</v>
      </c>
      <c r="M52" s="93">
        <f t="shared" ref="M52" si="36">(L52-K52)/K52</f>
        <v>-4.6882909910433007E-2</v>
      </c>
      <c r="O52" s="36">
        <f t="shared" si="12"/>
        <v>0.18975774279923918</v>
      </c>
      <c r="P52" s="36">
        <f t="shared" si="13"/>
        <v>0.20036325750992007</v>
      </c>
    </row>
    <row r="53" spans="1:16">
      <c r="A53" s="92" t="str">
        <f t="shared" si="8"/>
        <v>Desember</v>
      </c>
      <c r="B53" s="92">
        <f t="shared" si="9"/>
        <v>1204479</v>
      </c>
      <c r="C53" s="92">
        <f t="shared" si="9"/>
        <v>1348310</v>
      </c>
      <c r="D53" s="92">
        <f t="shared" si="9"/>
        <v>1608935</v>
      </c>
      <c r="E53" s="93">
        <f t="shared" ref="E53:E54" si="37">(D53-C53)/C53</f>
        <v>0.19329753543324607</v>
      </c>
      <c r="F53" s="92">
        <f t="shared" si="11"/>
        <v>245827</v>
      </c>
      <c r="G53" s="92">
        <f t="shared" si="11"/>
        <v>274804</v>
      </c>
      <c r="H53" s="92">
        <f t="shared" si="11"/>
        <v>322723</v>
      </c>
      <c r="I53" s="93">
        <f t="shared" ref="I53:I54" si="38">(H53-G53)/G53</f>
        <v>0.17437519104525406</v>
      </c>
      <c r="J53" s="92">
        <f t="shared" ref="J53" si="39">B53+F53</f>
        <v>1450306</v>
      </c>
      <c r="K53" s="92">
        <f t="shared" ref="K53" si="40">C53+G53</f>
        <v>1623114</v>
      </c>
      <c r="L53" s="92">
        <f t="shared" ref="L53" si="41">D53+H53</f>
        <v>1931658</v>
      </c>
      <c r="M53" s="93">
        <f t="shared" ref="M53:M54" si="42">(L53-K53)/K53</f>
        <v>0.19009385662374917</v>
      </c>
      <c r="O53" s="36">
        <f t="shared" si="12"/>
        <v>7.4000099792316358E-3</v>
      </c>
      <c r="P53" s="36">
        <f t="shared" si="13"/>
        <v>7.9074767239211401E-3</v>
      </c>
    </row>
    <row r="54" spans="1:16">
      <c r="A54" s="94" t="s">
        <v>430</v>
      </c>
      <c r="B54" s="94">
        <f>SUM(B42:B53)</f>
        <v>162536856</v>
      </c>
      <c r="C54" s="94">
        <f>SUM(C42:C53)</f>
        <v>170121597</v>
      </c>
      <c r="D54" s="94">
        <f>SUM(D42:D53)</f>
        <v>168892423</v>
      </c>
      <c r="E54" s="95">
        <f t="shared" si="37"/>
        <v>-7.2252672304739772E-3</v>
      </c>
      <c r="F54" s="94">
        <f>SUM(F42:F53)</f>
        <v>33450177</v>
      </c>
      <c r="G54" s="94">
        <f>SUM(G42:G53)</f>
        <v>35141606</v>
      </c>
      <c r="H54" s="94">
        <f>SUM(H42:H53)</f>
        <v>34321141</v>
      </c>
      <c r="I54" s="95">
        <f t="shared" si="38"/>
        <v>-2.3347396245920006E-2</v>
      </c>
      <c r="J54" s="94">
        <f t="shared" si="6"/>
        <v>195987033</v>
      </c>
      <c r="K54" s="94">
        <f t="shared" si="6"/>
        <v>205263203</v>
      </c>
      <c r="L54" s="94">
        <f t="shared" si="6"/>
        <v>203213564</v>
      </c>
      <c r="M54" s="95">
        <f t="shared" si="42"/>
        <v>-9.985418574999046E-3</v>
      </c>
    </row>
    <row r="55" spans="1:16">
      <c r="A55" s="35"/>
      <c r="B55" s="35"/>
      <c r="D55" s="35"/>
      <c r="E55" s="83"/>
      <c r="H55" s="35"/>
      <c r="I55" s="83"/>
      <c r="L55" s="35"/>
      <c r="M55" s="83"/>
    </row>
    <row r="56" spans="1:16">
      <c r="A56" s="35"/>
      <c r="D56" s="35"/>
      <c r="H56" s="35"/>
      <c r="L56" s="35"/>
    </row>
    <row r="57" spans="1:16">
      <c r="A57" s="35"/>
      <c r="E57" s="96"/>
      <c r="F57" s="96"/>
      <c r="G57" s="96"/>
      <c r="H57" s="96"/>
      <c r="I57" s="96"/>
      <c r="J57" s="96"/>
      <c r="K57" s="96"/>
      <c r="L57" s="97"/>
      <c r="N57" s="35">
        <f>L53-K53</f>
        <v>308544</v>
      </c>
    </row>
    <row r="58" spans="1:16">
      <c r="A58" s="35"/>
      <c r="E58" s="36"/>
      <c r="H58" s="35"/>
      <c r="I58" s="36"/>
      <c r="L58" s="36"/>
    </row>
    <row r="59" spans="1:16">
      <c r="A59" s="35"/>
      <c r="E59" s="36"/>
      <c r="I59" s="36"/>
      <c r="L59" s="36"/>
    </row>
    <row r="60" spans="1:16">
      <c r="A60" s="35"/>
      <c r="E60" s="36"/>
      <c r="I60" s="36"/>
      <c r="L60" s="36"/>
    </row>
    <row r="61" spans="1:16">
      <c r="A61" s="35"/>
      <c r="E61" s="36"/>
      <c r="I61" s="36"/>
      <c r="L61" s="36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ageMargins left="0.7" right="0.7" top="0.75" bottom="0.75" header="0.3" footer="0.3"/>
  <pageSetup paperSize="9" orientation="portrait" r:id="rId1"/>
  <ignoredErrors>
    <ignoredError sqref="E43 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2021-01-19T14:00:48Z</dcterms:modified>
</cp:coreProperties>
</file>