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ksiskyen-my.sharepoint.com/personal/margit_sandvik_strom_ks_no/Documents/Dokumenter/"/>
    </mc:Choice>
  </mc:AlternateContent>
  <xr:revisionPtr revIDLastSave="0" documentId="8_{C08E4344-AE97-4DDD-AB63-2995F9FF7468}" xr6:coauthVersionLast="47" xr6:coauthVersionMax="47" xr10:uidLastSave="{00000000-0000-0000-0000-000000000000}"/>
  <bookViews>
    <workbookView xWindow="3120" yWindow="3120" windowWidth="38700" windowHeight="15315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" l="1"/>
  <c r="L53" i="4" l="1"/>
  <c r="L54" i="4"/>
  <c r="E53" i="4"/>
  <c r="D53" i="4"/>
  <c r="L33" i="4"/>
  <c r="D33" i="4"/>
  <c r="Y92" i="1"/>
  <c r="K19" i="3"/>
  <c r="Q19" i="3"/>
  <c r="I53" i="4"/>
  <c r="H53" i="4"/>
  <c r="H33" i="4"/>
  <c r="L51" i="4"/>
  <c r="E52" i="4"/>
  <c r="D52" i="4"/>
  <c r="L32" i="4"/>
  <c r="D32" i="4"/>
  <c r="I51" i="4"/>
  <c r="I52" i="4"/>
  <c r="H52" i="4"/>
  <c r="H32" i="4"/>
  <c r="U364" i="1" l="1"/>
  <c r="D31" i="4"/>
  <c r="H51" i="4" l="1"/>
  <c r="D51" i="4"/>
  <c r="E51" i="4" s="1"/>
  <c r="H31" i="4"/>
  <c r="D38" i="4"/>
  <c r="D36" i="4"/>
  <c r="D30" i="4"/>
  <c r="L30" i="4" l="1"/>
  <c r="H30" i="4"/>
  <c r="H50" i="4"/>
  <c r="I50" i="4"/>
  <c r="D50" i="4"/>
  <c r="E50" i="4"/>
  <c r="R38" i="1"/>
  <c r="R39" i="1"/>
  <c r="R76" i="1"/>
  <c r="R93" i="1"/>
  <c r="R101" i="1"/>
  <c r="R124" i="1"/>
  <c r="R135" i="1"/>
  <c r="R142" i="1"/>
  <c r="R151" i="1"/>
  <c r="R165" i="1"/>
  <c r="R171" i="1"/>
  <c r="R179" i="1"/>
  <c r="R187" i="1"/>
  <c r="R195" i="1"/>
  <c r="R196" i="1"/>
  <c r="R203" i="1"/>
  <c r="R211" i="1"/>
  <c r="R229" i="1"/>
  <c r="R239" i="1"/>
  <c r="R253" i="1"/>
  <c r="R262" i="1"/>
  <c r="R267" i="1"/>
  <c r="R271" i="1"/>
  <c r="R283" i="1"/>
  <c r="R307" i="1"/>
  <c r="R331" i="1"/>
  <c r="R332" i="1"/>
  <c r="R340" i="1"/>
  <c r="R347" i="1"/>
  <c r="R349" i="1"/>
  <c r="Q364" i="1"/>
  <c r="E13" i="1"/>
  <c r="R14" i="1"/>
  <c r="E15" i="1"/>
  <c r="E21" i="1"/>
  <c r="E23" i="1"/>
  <c r="E31" i="1"/>
  <c r="E38" i="1"/>
  <c r="E39" i="1"/>
  <c r="R45" i="1"/>
  <c r="R54" i="1"/>
  <c r="R55" i="1"/>
  <c r="E86" i="1"/>
  <c r="E95" i="1"/>
  <c r="R108" i="1"/>
  <c r="E118" i="1"/>
  <c r="S118" i="1" s="1"/>
  <c r="E119" i="1"/>
  <c r="E150" i="1"/>
  <c r="E165" i="1"/>
  <c r="E173" i="1"/>
  <c r="E183" i="1"/>
  <c r="E188" i="1"/>
  <c r="E196" i="1"/>
  <c r="E253" i="1"/>
  <c r="R318" i="1"/>
  <c r="R325" i="1"/>
  <c r="R355" i="1"/>
  <c r="E362" i="1"/>
  <c r="S362" i="1" s="1"/>
  <c r="L8" i="4"/>
  <c r="L29" i="4"/>
  <c r="D49" i="4"/>
  <c r="H49" i="4"/>
  <c r="L49" i="4"/>
  <c r="M49" i="4"/>
  <c r="I49" i="4"/>
  <c r="E49" i="4"/>
  <c r="H29" i="4"/>
  <c r="D29" i="4"/>
  <c r="K3" i="3"/>
  <c r="C19" i="3"/>
  <c r="D19" i="3" s="1"/>
  <c r="D28" i="4"/>
  <c r="E48" i="4"/>
  <c r="H28" i="4"/>
  <c r="I48" i="4"/>
  <c r="H37" i="4"/>
  <c r="H36" i="4"/>
  <c r="L38" i="4"/>
  <c r="H38" i="4"/>
  <c r="D37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L50" i="4"/>
  <c r="M50" i="4" s="1"/>
  <c r="M55" i="4"/>
  <c r="M44" i="4"/>
  <c r="I45" i="4"/>
  <c r="E45" i="4"/>
  <c r="L24" i="4"/>
  <c r="H24" i="4"/>
  <c r="H45" i="4"/>
  <c r="G46" i="4"/>
  <c r="G45" i="4"/>
  <c r="G44" i="4"/>
  <c r="D3" i="4"/>
  <c r="X364" i="1"/>
  <c r="I43" i="4"/>
  <c r="H44" i="4"/>
  <c r="L46" i="4"/>
  <c r="M46" i="4"/>
  <c r="H47" i="4"/>
  <c r="H48" i="4"/>
  <c r="H55" i="4"/>
  <c r="D44" i="4"/>
  <c r="D48" i="4"/>
  <c r="L48" i="4"/>
  <c r="M51" i="4"/>
  <c r="D56" i="4"/>
  <c r="D55" i="4"/>
  <c r="L55" i="4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9" i="4"/>
  <c r="L10" i="4"/>
  <c r="L31" i="4" s="1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E44" i="4"/>
  <c r="L45" i="4"/>
  <c r="L44" i="4"/>
  <c r="K55" i="4"/>
  <c r="E7" i="1"/>
  <c r="S7" i="1" s="1"/>
  <c r="E210" i="1"/>
  <c r="S210" i="1" s="1"/>
  <c r="E218" i="1"/>
  <c r="S218" i="1" s="1"/>
  <c r="E226" i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S266" i="1" s="1"/>
  <c r="E273" i="1"/>
  <c r="S273" i="1" s="1"/>
  <c r="E274" i="1"/>
  <c r="S274" i="1" s="1"/>
  <c r="E281" i="1"/>
  <c r="S281" i="1" s="1"/>
  <c r="E282" i="1"/>
  <c r="E289" i="1"/>
  <c r="S289" i="1" s="1"/>
  <c r="E290" i="1"/>
  <c r="S290" i="1" s="1"/>
  <c r="E297" i="1"/>
  <c r="S297" i="1" s="1"/>
  <c r="E298" i="1"/>
  <c r="S298" i="1" s="1"/>
  <c r="E305" i="1"/>
  <c r="S305" i="1" s="1"/>
  <c r="E306" i="1"/>
  <c r="S306" i="1" s="1"/>
  <c r="E313" i="1"/>
  <c r="S313" i="1" s="1"/>
  <c r="E314" i="1"/>
  <c r="E321" i="1"/>
  <c r="S321" i="1" s="1"/>
  <c r="E322" i="1"/>
  <c r="S322" i="1" s="1"/>
  <c r="E329" i="1"/>
  <c r="E330" i="1"/>
  <c r="S330" i="1" s="1"/>
  <c r="E337" i="1"/>
  <c r="S337" i="1" s="1"/>
  <c r="E338" i="1"/>
  <c r="S338" i="1" s="1"/>
  <c r="E345" i="1"/>
  <c r="S345" i="1" s="1"/>
  <c r="E346" i="1"/>
  <c r="E353" i="1"/>
  <c r="S353" i="1" s="1"/>
  <c r="E354" i="1"/>
  <c r="R360" i="1"/>
  <c r="E361" i="1"/>
  <c r="T364" i="1"/>
  <c r="E35" i="1"/>
  <c r="Y362" i="1"/>
  <c r="Y361" i="1"/>
  <c r="Y360" i="1"/>
  <c r="E360" i="1"/>
  <c r="S360" i="1" s="1"/>
  <c r="Y359" i="1"/>
  <c r="Y358" i="1"/>
  <c r="Y357" i="1"/>
  <c r="Y356" i="1"/>
  <c r="Y355" i="1"/>
  <c r="Y354" i="1"/>
  <c r="Y353" i="1"/>
  <c r="R353" i="1"/>
  <c r="Y352" i="1"/>
  <c r="R352" i="1"/>
  <c r="E352" i="1"/>
  <c r="S352" i="1" s="1"/>
  <c r="Y351" i="1"/>
  <c r="Y350" i="1"/>
  <c r="Y349" i="1"/>
  <c r="E349" i="1"/>
  <c r="Y348" i="1"/>
  <c r="Y347" i="1"/>
  <c r="E347" i="1"/>
  <c r="S347" i="1" s="1"/>
  <c r="Y346" i="1"/>
  <c r="Y345" i="1"/>
  <c r="Y344" i="1"/>
  <c r="R344" i="1"/>
  <c r="E344" i="1"/>
  <c r="S344" i="1" s="1"/>
  <c r="Y343" i="1"/>
  <c r="Y342" i="1"/>
  <c r="Y341" i="1"/>
  <c r="Y340" i="1"/>
  <c r="E340" i="1"/>
  <c r="Y339" i="1"/>
  <c r="R339" i="1"/>
  <c r="E339" i="1"/>
  <c r="S339" i="1" s="1"/>
  <c r="Y338" i="1"/>
  <c r="Y337" i="1"/>
  <c r="R337" i="1"/>
  <c r="Y336" i="1"/>
  <c r="R336" i="1"/>
  <c r="E336" i="1"/>
  <c r="Y335" i="1"/>
  <c r="Y334" i="1"/>
  <c r="Y333" i="1"/>
  <c r="Y332" i="1"/>
  <c r="Y331" i="1"/>
  <c r="E331" i="1"/>
  <c r="S331" i="1" s="1"/>
  <c r="Y330" i="1"/>
  <c r="Y329" i="1"/>
  <c r="Y328" i="1"/>
  <c r="R328" i="1"/>
  <c r="E328" i="1"/>
  <c r="Y327" i="1"/>
  <c r="Y326" i="1"/>
  <c r="Y325" i="1"/>
  <c r="E325" i="1"/>
  <c r="Y324" i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Y317" i="1"/>
  <c r="Y316" i="1"/>
  <c r="Y315" i="1"/>
  <c r="R315" i="1"/>
  <c r="E315" i="1"/>
  <c r="Y314" i="1"/>
  <c r="Y313" i="1"/>
  <c r="Y312" i="1"/>
  <c r="R312" i="1"/>
  <c r="E312" i="1"/>
  <c r="S312" i="1" s="1"/>
  <c r="Y311" i="1"/>
  <c r="Y310" i="1"/>
  <c r="Y309" i="1"/>
  <c r="Y308" i="1"/>
  <c r="Y307" i="1"/>
  <c r="E307" i="1"/>
  <c r="S307" i="1" s="1"/>
  <c r="Y306" i="1"/>
  <c r="Y305" i="1"/>
  <c r="R305" i="1"/>
  <c r="Y304" i="1"/>
  <c r="R304" i="1"/>
  <c r="E304" i="1"/>
  <c r="S304" i="1" s="1"/>
  <c r="Y303" i="1"/>
  <c r="Y302" i="1"/>
  <c r="Y301" i="1"/>
  <c r="Y300" i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Y293" i="1"/>
  <c r="Y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Y285" i="1"/>
  <c r="Y284" i="1"/>
  <c r="Y283" i="1"/>
  <c r="E283" i="1"/>
  <c r="S283" i="1" s="1"/>
  <c r="Y282" i="1"/>
  <c r="R282" i="1"/>
  <c r="Y281" i="1"/>
  <c r="Y280" i="1"/>
  <c r="R280" i="1"/>
  <c r="E280" i="1"/>
  <c r="S280" i="1" s="1"/>
  <c r="Y279" i="1"/>
  <c r="Y278" i="1"/>
  <c r="Y277" i="1"/>
  <c r="Y276" i="1"/>
  <c r="Y275" i="1"/>
  <c r="R275" i="1"/>
  <c r="E275" i="1"/>
  <c r="Y274" i="1"/>
  <c r="Y273" i="1"/>
  <c r="R273" i="1"/>
  <c r="Y272" i="1"/>
  <c r="R272" i="1"/>
  <c r="E272" i="1"/>
  <c r="S272" i="1" s="1"/>
  <c r="Y271" i="1"/>
  <c r="Y270" i="1"/>
  <c r="Y269" i="1"/>
  <c r="Y268" i="1"/>
  <c r="Y267" i="1"/>
  <c r="E267" i="1"/>
  <c r="S267" i="1" s="1"/>
  <c r="Y266" i="1"/>
  <c r="R266" i="1"/>
  <c r="Y265" i="1"/>
  <c r="Y264" i="1"/>
  <c r="R264" i="1"/>
  <c r="E264" i="1"/>
  <c r="S264" i="1" s="1"/>
  <c r="Y263" i="1"/>
  <c r="Y262" i="1"/>
  <c r="Y261" i="1"/>
  <c r="Y260" i="1"/>
  <c r="Y259" i="1"/>
  <c r="R259" i="1"/>
  <c r="E259" i="1"/>
  <c r="Y258" i="1"/>
  <c r="Y257" i="1"/>
  <c r="R257" i="1"/>
  <c r="Y256" i="1"/>
  <c r="R256" i="1"/>
  <c r="E256" i="1"/>
  <c r="S256" i="1" s="1"/>
  <c r="Y255" i="1"/>
  <c r="Y254" i="1"/>
  <c r="Y253" i="1"/>
  <c r="Y252" i="1"/>
  <c r="Y251" i="1"/>
  <c r="R251" i="1"/>
  <c r="E251" i="1"/>
  <c r="S251" i="1" s="1"/>
  <c r="Y250" i="1"/>
  <c r="R250" i="1"/>
  <c r="Y249" i="1"/>
  <c r="R249" i="1"/>
  <c r="E249" i="1"/>
  <c r="S249" i="1" s="1"/>
  <c r="Y248" i="1"/>
  <c r="R248" i="1"/>
  <c r="E248" i="1"/>
  <c r="Y247" i="1"/>
  <c r="Y246" i="1"/>
  <c r="Y245" i="1"/>
  <c r="Y244" i="1"/>
  <c r="Y243" i="1"/>
  <c r="R243" i="1"/>
  <c r="E243" i="1"/>
  <c r="Y242" i="1"/>
  <c r="R242" i="1"/>
  <c r="Y241" i="1"/>
  <c r="R241" i="1"/>
  <c r="E241" i="1"/>
  <c r="S241" i="1" s="1"/>
  <c r="Y240" i="1"/>
  <c r="R240" i="1"/>
  <c r="E240" i="1"/>
  <c r="S240" i="1" s="1"/>
  <c r="Y239" i="1"/>
  <c r="Y238" i="1"/>
  <c r="Y237" i="1"/>
  <c r="Y236" i="1"/>
  <c r="Y235" i="1"/>
  <c r="R235" i="1"/>
  <c r="E235" i="1"/>
  <c r="S235" i="1" s="1"/>
  <c r="Y234" i="1"/>
  <c r="R234" i="1"/>
  <c r="Y233" i="1"/>
  <c r="R233" i="1"/>
  <c r="E233" i="1"/>
  <c r="Y232" i="1"/>
  <c r="R232" i="1"/>
  <c r="E232" i="1"/>
  <c r="S232" i="1" s="1"/>
  <c r="Y231" i="1"/>
  <c r="Y230" i="1"/>
  <c r="Y229" i="1"/>
  <c r="E229" i="1"/>
  <c r="Y228" i="1"/>
  <c r="Y227" i="1"/>
  <c r="R227" i="1"/>
  <c r="E227" i="1"/>
  <c r="S227" i="1" s="1"/>
  <c r="Y226" i="1"/>
  <c r="R226" i="1"/>
  <c r="Y225" i="1"/>
  <c r="R225" i="1"/>
  <c r="E225" i="1"/>
  <c r="S225" i="1" s="1"/>
  <c r="Y224" i="1"/>
  <c r="R224" i="1"/>
  <c r="E224" i="1"/>
  <c r="S224" i="1" s="1"/>
  <c r="Y223" i="1"/>
  <c r="Y222" i="1"/>
  <c r="Y221" i="1"/>
  <c r="Y220" i="1"/>
  <c r="Y219" i="1"/>
  <c r="R219" i="1"/>
  <c r="E219" i="1"/>
  <c r="S219" i="1" s="1"/>
  <c r="Y218" i="1"/>
  <c r="R218" i="1"/>
  <c r="Y217" i="1"/>
  <c r="R217" i="1"/>
  <c r="E217" i="1"/>
  <c r="S217" i="1" s="1"/>
  <c r="Y216" i="1"/>
  <c r="R216" i="1"/>
  <c r="E216" i="1"/>
  <c r="S216" i="1" s="1"/>
  <c r="Y215" i="1"/>
  <c r="Y214" i="1"/>
  <c r="Y213" i="1"/>
  <c r="Y212" i="1"/>
  <c r="Y211" i="1"/>
  <c r="E211" i="1"/>
  <c r="Y210" i="1"/>
  <c r="R210" i="1"/>
  <c r="Y209" i="1"/>
  <c r="R209" i="1"/>
  <c r="E209" i="1"/>
  <c r="Y208" i="1"/>
  <c r="R208" i="1"/>
  <c r="E208" i="1"/>
  <c r="S208" i="1" s="1"/>
  <c r="Y207" i="1"/>
  <c r="Y206" i="1"/>
  <c r="Y205" i="1"/>
  <c r="Y204" i="1"/>
  <c r="Y203" i="1"/>
  <c r="E203" i="1"/>
  <c r="S203" i="1" s="1"/>
  <c r="Y202" i="1"/>
  <c r="R202" i="1"/>
  <c r="E202" i="1"/>
  <c r="Y201" i="1"/>
  <c r="R201" i="1"/>
  <c r="E201" i="1"/>
  <c r="Y200" i="1"/>
  <c r="R200" i="1"/>
  <c r="E200" i="1"/>
  <c r="S200" i="1" s="1"/>
  <c r="Y199" i="1"/>
  <c r="Y198" i="1"/>
  <c r="Y197" i="1"/>
  <c r="Y196" i="1"/>
  <c r="Y195" i="1"/>
  <c r="E195" i="1"/>
  <c r="S195" i="1" s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Y189" i="1"/>
  <c r="Y188" i="1"/>
  <c r="Y187" i="1"/>
  <c r="E187" i="1"/>
  <c r="S187" i="1" s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Y181" i="1"/>
  <c r="Y180" i="1"/>
  <c r="Y179" i="1"/>
  <c r="E179" i="1"/>
  <c r="S179" i="1" s="1"/>
  <c r="Y178" i="1"/>
  <c r="R178" i="1"/>
  <c r="E178" i="1"/>
  <c r="S178" i="1" s="1"/>
  <c r="Y177" i="1"/>
  <c r="R177" i="1"/>
  <c r="E177" i="1"/>
  <c r="S177" i="1" s="1"/>
  <c r="Y176" i="1"/>
  <c r="R176" i="1"/>
  <c r="E176" i="1"/>
  <c r="S176" i="1" s="1"/>
  <c r="Y175" i="1"/>
  <c r="Y174" i="1"/>
  <c r="Y173" i="1"/>
  <c r="Y172" i="1"/>
  <c r="Y171" i="1"/>
  <c r="E171" i="1"/>
  <c r="S171" i="1" s="1"/>
  <c r="Y170" i="1"/>
  <c r="R170" i="1"/>
  <c r="E170" i="1"/>
  <c r="S170" i="1" s="1"/>
  <c r="Y169" i="1"/>
  <c r="R169" i="1"/>
  <c r="E169" i="1"/>
  <c r="S169" i="1" s="1"/>
  <c r="Y168" i="1"/>
  <c r="R168" i="1"/>
  <c r="E168" i="1"/>
  <c r="S168" i="1" s="1"/>
  <c r="Y167" i="1"/>
  <c r="Y166" i="1"/>
  <c r="Y165" i="1"/>
  <c r="Y164" i="1"/>
  <c r="Y163" i="1"/>
  <c r="R163" i="1"/>
  <c r="E163" i="1"/>
  <c r="S163" i="1" s="1"/>
  <c r="Y162" i="1"/>
  <c r="R162" i="1"/>
  <c r="E162" i="1"/>
  <c r="S162" i="1" s="1"/>
  <c r="Y161" i="1"/>
  <c r="R161" i="1"/>
  <c r="E161" i="1"/>
  <c r="S161" i="1" s="1"/>
  <c r="Y160" i="1"/>
  <c r="R160" i="1"/>
  <c r="E160" i="1"/>
  <c r="Y159" i="1"/>
  <c r="Y158" i="1"/>
  <c r="Y157" i="1"/>
  <c r="Y156" i="1"/>
  <c r="Y155" i="1"/>
  <c r="R155" i="1"/>
  <c r="E155" i="1"/>
  <c r="S155" i="1" s="1"/>
  <c r="Y154" i="1"/>
  <c r="R154" i="1"/>
  <c r="E154" i="1"/>
  <c r="S154" i="1" s="1"/>
  <c r="Y153" i="1"/>
  <c r="R153" i="1"/>
  <c r="E153" i="1"/>
  <c r="S153" i="1" s="1"/>
  <c r="Y152" i="1"/>
  <c r="R152" i="1"/>
  <c r="E152" i="1"/>
  <c r="S152" i="1" s="1"/>
  <c r="Y151" i="1"/>
  <c r="Y150" i="1"/>
  <c r="Y149" i="1"/>
  <c r="Y148" i="1"/>
  <c r="Y147" i="1"/>
  <c r="R147" i="1"/>
  <c r="E147" i="1"/>
  <c r="S147" i="1" s="1"/>
  <c r="Y146" i="1"/>
  <c r="R146" i="1"/>
  <c r="E146" i="1"/>
  <c r="S146" i="1" s="1"/>
  <c r="Y145" i="1"/>
  <c r="R145" i="1"/>
  <c r="E145" i="1"/>
  <c r="S145" i="1" s="1"/>
  <c r="Y144" i="1"/>
  <c r="R144" i="1"/>
  <c r="E144" i="1"/>
  <c r="S144" i="1" s="1"/>
  <c r="Y143" i="1"/>
  <c r="Y142" i="1"/>
  <c r="Y141" i="1"/>
  <c r="Y140" i="1"/>
  <c r="Y139" i="1"/>
  <c r="R139" i="1"/>
  <c r="E139" i="1"/>
  <c r="S139" i="1" s="1"/>
  <c r="Y138" i="1"/>
  <c r="R138" i="1"/>
  <c r="E138" i="1"/>
  <c r="S138" i="1" s="1"/>
  <c r="Y137" i="1"/>
  <c r="R137" i="1"/>
  <c r="E137" i="1"/>
  <c r="S137" i="1" s="1"/>
  <c r="Y136" i="1"/>
  <c r="R136" i="1"/>
  <c r="E136" i="1"/>
  <c r="S136" i="1" s="1"/>
  <c r="Y135" i="1"/>
  <c r="Y134" i="1"/>
  <c r="Y133" i="1"/>
  <c r="Y132" i="1"/>
  <c r="Y131" i="1"/>
  <c r="R131" i="1"/>
  <c r="E131" i="1"/>
  <c r="S131" i="1" s="1"/>
  <c r="Y130" i="1"/>
  <c r="R130" i="1"/>
  <c r="E130" i="1"/>
  <c r="S130" i="1" s="1"/>
  <c r="Y129" i="1"/>
  <c r="R129" i="1"/>
  <c r="E129" i="1"/>
  <c r="S129" i="1" s="1"/>
  <c r="Y128" i="1"/>
  <c r="R128" i="1"/>
  <c r="E128" i="1"/>
  <c r="S128" i="1" s="1"/>
  <c r="Y127" i="1"/>
  <c r="Y126" i="1"/>
  <c r="Y125" i="1"/>
  <c r="Y124" i="1"/>
  <c r="E124" i="1"/>
  <c r="Y123" i="1"/>
  <c r="R123" i="1"/>
  <c r="E123" i="1"/>
  <c r="S123" i="1" s="1"/>
  <c r="Y122" i="1"/>
  <c r="R122" i="1"/>
  <c r="E122" i="1"/>
  <c r="S122" i="1" s="1"/>
  <c r="Y121" i="1"/>
  <c r="R121" i="1"/>
  <c r="E121" i="1"/>
  <c r="S121" i="1" s="1"/>
  <c r="Y120" i="1"/>
  <c r="R120" i="1"/>
  <c r="E120" i="1"/>
  <c r="S120" i="1" s="1"/>
  <c r="Y119" i="1"/>
  <c r="Y118" i="1"/>
  <c r="Y117" i="1"/>
  <c r="Y116" i="1"/>
  <c r="Y115" i="1"/>
  <c r="R115" i="1"/>
  <c r="E115" i="1"/>
  <c r="Y114" i="1"/>
  <c r="R114" i="1"/>
  <c r="E114" i="1"/>
  <c r="S114" i="1" s="1"/>
  <c r="Y113" i="1"/>
  <c r="R113" i="1"/>
  <c r="E113" i="1"/>
  <c r="S113" i="1" s="1"/>
  <c r="Y112" i="1"/>
  <c r="R112" i="1"/>
  <c r="E112" i="1"/>
  <c r="S112" i="1" s="1"/>
  <c r="Y111" i="1"/>
  <c r="Y110" i="1"/>
  <c r="Y109" i="1"/>
  <c r="Y108" i="1"/>
  <c r="Y107" i="1"/>
  <c r="R107" i="1"/>
  <c r="E107" i="1"/>
  <c r="S107" i="1" s="1"/>
  <c r="Y106" i="1"/>
  <c r="R106" i="1"/>
  <c r="E106" i="1"/>
  <c r="S106" i="1" s="1"/>
  <c r="Y105" i="1"/>
  <c r="R105" i="1"/>
  <c r="E105" i="1"/>
  <c r="S105" i="1" s="1"/>
  <c r="Y104" i="1"/>
  <c r="R104" i="1"/>
  <c r="E104" i="1"/>
  <c r="S104" i="1" s="1"/>
  <c r="Y103" i="1"/>
  <c r="Y102" i="1"/>
  <c r="Y101" i="1"/>
  <c r="Y100" i="1"/>
  <c r="Y99" i="1"/>
  <c r="R99" i="1"/>
  <c r="E99" i="1"/>
  <c r="S99" i="1" s="1"/>
  <c r="Y98" i="1"/>
  <c r="R98" i="1"/>
  <c r="E98" i="1"/>
  <c r="S98" i="1" s="1"/>
  <c r="Y97" i="1"/>
  <c r="R97" i="1"/>
  <c r="E97" i="1"/>
  <c r="Y96" i="1"/>
  <c r="R96" i="1"/>
  <c r="E96" i="1"/>
  <c r="S96" i="1" s="1"/>
  <c r="Y95" i="1"/>
  <c r="Y94" i="1"/>
  <c r="Y93" i="1"/>
  <c r="E93" i="1"/>
  <c r="Y91" i="1"/>
  <c r="R91" i="1"/>
  <c r="E91" i="1"/>
  <c r="S91" i="1" s="1"/>
  <c r="Y90" i="1"/>
  <c r="R90" i="1"/>
  <c r="E90" i="1"/>
  <c r="Y89" i="1"/>
  <c r="R89" i="1"/>
  <c r="E89" i="1"/>
  <c r="S89" i="1" s="1"/>
  <c r="Y88" i="1"/>
  <c r="R88" i="1"/>
  <c r="E88" i="1"/>
  <c r="Y87" i="1"/>
  <c r="Y86" i="1"/>
  <c r="Y85" i="1"/>
  <c r="Y84" i="1"/>
  <c r="Y83" i="1"/>
  <c r="R83" i="1"/>
  <c r="E83" i="1"/>
  <c r="S83" i="1" s="1"/>
  <c r="Y82" i="1"/>
  <c r="R82" i="1"/>
  <c r="E82" i="1"/>
  <c r="Y81" i="1"/>
  <c r="R81" i="1"/>
  <c r="E81" i="1"/>
  <c r="S81" i="1" s="1"/>
  <c r="Y80" i="1"/>
  <c r="R80" i="1"/>
  <c r="E80" i="1"/>
  <c r="S80" i="1" s="1"/>
  <c r="Y79" i="1"/>
  <c r="Y78" i="1"/>
  <c r="Y77" i="1"/>
  <c r="Y76" i="1"/>
  <c r="Y75" i="1"/>
  <c r="R75" i="1"/>
  <c r="E75" i="1"/>
  <c r="S75" i="1" s="1"/>
  <c r="Y74" i="1"/>
  <c r="R74" i="1"/>
  <c r="E74" i="1"/>
  <c r="Y73" i="1"/>
  <c r="R73" i="1"/>
  <c r="E73" i="1"/>
  <c r="S73" i="1" s="1"/>
  <c r="Y72" i="1"/>
  <c r="R72" i="1"/>
  <c r="E72" i="1"/>
  <c r="S72" i="1" s="1"/>
  <c r="Y71" i="1"/>
  <c r="Y70" i="1"/>
  <c r="Y69" i="1"/>
  <c r="Y68" i="1"/>
  <c r="Y67" i="1"/>
  <c r="R67" i="1"/>
  <c r="E67" i="1"/>
  <c r="S67" i="1" s="1"/>
  <c r="Y66" i="1"/>
  <c r="R66" i="1"/>
  <c r="E66" i="1"/>
  <c r="Y65" i="1"/>
  <c r="R65" i="1"/>
  <c r="E65" i="1"/>
  <c r="S65" i="1" s="1"/>
  <c r="Y64" i="1"/>
  <c r="R64" i="1"/>
  <c r="E64" i="1"/>
  <c r="Y63" i="1"/>
  <c r="Y62" i="1"/>
  <c r="Y61" i="1"/>
  <c r="Y60" i="1"/>
  <c r="Y59" i="1"/>
  <c r="R59" i="1"/>
  <c r="E59" i="1"/>
  <c r="S59" i="1" s="1"/>
  <c r="Y58" i="1"/>
  <c r="R58" i="1"/>
  <c r="E58" i="1"/>
  <c r="S58" i="1" s="1"/>
  <c r="Y57" i="1"/>
  <c r="R57" i="1"/>
  <c r="E57" i="1"/>
  <c r="S57" i="1" s="1"/>
  <c r="Y56" i="1"/>
  <c r="R56" i="1"/>
  <c r="E56" i="1"/>
  <c r="S56" i="1" s="1"/>
  <c r="Y55" i="1"/>
  <c r="Y54" i="1"/>
  <c r="Y53" i="1"/>
  <c r="Y52" i="1"/>
  <c r="Y51" i="1"/>
  <c r="R51" i="1"/>
  <c r="E51" i="1"/>
  <c r="S51" i="1" s="1"/>
  <c r="Y50" i="1"/>
  <c r="R50" i="1"/>
  <c r="E50" i="1"/>
  <c r="Y49" i="1"/>
  <c r="R49" i="1"/>
  <c r="E49" i="1"/>
  <c r="S49" i="1" s="1"/>
  <c r="Y48" i="1"/>
  <c r="R48" i="1"/>
  <c r="E48" i="1"/>
  <c r="Y47" i="1"/>
  <c r="Y46" i="1"/>
  <c r="Y45" i="1"/>
  <c r="E45" i="1"/>
  <c r="Y44" i="1"/>
  <c r="Y43" i="1"/>
  <c r="R43" i="1"/>
  <c r="E43" i="1"/>
  <c r="S43" i="1" s="1"/>
  <c r="Y42" i="1"/>
  <c r="R42" i="1"/>
  <c r="E42" i="1"/>
  <c r="Y41" i="1"/>
  <c r="R41" i="1"/>
  <c r="E41" i="1"/>
  <c r="S41" i="1" s="1"/>
  <c r="Y40" i="1"/>
  <c r="R40" i="1"/>
  <c r="E40" i="1"/>
  <c r="Y39" i="1"/>
  <c r="Y38" i="1"/>
  <c r="Y37" i="1"/>
  <c r="Y36" i="1"/>
  <c r="Y35" i="1"/>
  <c r="R35" i="1"/>
  <c r="Y34" i="1"/>
  <c r="R34" i="1"/>
  <c r="E34" i="1"/>
  <c r="Y33" i="1"/>
  <c r="R33" i="1"/>
  <c r="E33" i="1"/>
  <c r="Y32" i="1"/>
  <c r="R32" i="1"/>
  <c r="E32" i="1"/>
  <c r="S32" i="1" s="1"/>
  <c r="Y31" i="1"/>
  <c r="Y30" i="1"/>
  <c r="Y29" i="1"/>
  <c r="Y28" i="1"/>
  <c r="Y27" i="1"/>
  <c r="R27" i="1"/>
  <c r="E27" i="1"/>
  <c r="S27" i="1" s="1"/>
  <c r="Y26" i="1"/>
  <c r="R26" i="1"/>
  <c r="E26" i="1"/>
  <c r="Y25" i="1"/>
  <c r="R25" i="1"/>
  <c r="E25" i="1"/>
  <c r="S25" i="1" s="1"/>
  <c r="Y24" i="1"/>
  <c r="R24" i="1"/>
  <c r="E24" i="1"/>
  <c r="S24" i="1" s="1"/>
  <c r="Y23" i="1"/>
  <c r="Y22" i="1"/>
  <c r="Y21" i="1"/>
  <c r="Y20" i="1"/>
  <c r="Y19" i="1"/>
  <c r="R19" i="1"/>
  <c r="E19" i="1"/>
  <c r="S19" i="1" s="1"/>
  <c r="Y18" i="1"/>
  <c r="R18" i="1"/>
  <c r="E18" i="1"/>
  <c r="Y17" i="1"/>
  <c r="R17" i="1"/>
  <c r="E17" i="1"/>
  <c r="S17" i="1" s="1"/>
  <c r="Y16" i="1"/>
  <c r="R16" i="1"/>
  <c r="E16" i="1"/>
  <c r="S16" i="1" s="1"/>
  <c r="Y15" i="1"/>
  <c r="Y14" i="1"/>
  <c r="Y13" i="1"/>
  <c r="Y12" i="1"/>
  <c r="Y11" i="1"/>
  <c r="R11" i="1"/>
  <c r="E11" i="1"/>
  <c r="S11" i="1" s="1"/>
  <c r="Y10" i="1"/>
  <c r="R10" i="1"/>
  <c r="E10" i="1"/>
  <c r="S10" i="1" s="1"/>
  <c r="Y9" i="1"/>
  <c r="R9" i="1"/>
  <c r="E9" i="1"/>
  <c r="S9" i="1" s="1"/>
  <c r="Y8" i="1"/>
  <c r="R8" i="1"/>
  <c r="E8" i="1"/>
  <c r="Y7" i="1"/>
  <c r="U2" i="1"/>
  <c r="V2" i="1" s="1"/>
  <c r="N2" i="1"/>
  <c r="Q2" i="1" s="1"/>
  <c r="M2" i="1"/>
  <c r="G53" i="4"/>
  <c r="C53" i="4"/>
  <c r="G33" i="4"/>
  <c r="C33" i="4"/>
  <c r="G52" i="4"/>
  <c r="C52" i="4"/>
  <c r="G32" i="4"/>
  <c r="C32" i="4"/>
  <c r="S346" i="1"/>
  <c r="R290" i="1"/>
  <c r="R306" i="1"/>
  <c r="R322" i="1"/>
  <c r="R338" i="1"/>
  <c r="R354" i="1"/>
  <c r="R361" i="1"/>
  <c r="R258" i="1"/>
  <c r="R274" i="1"/>
  <c r="R265" i="1"/>
  <c r="R281" i="1"/>
  <c r="R297" i="1"/>
  <c r="R313" i="1"/>
  <c r="R329" i="1"/>
  <c r="R345" i="1"/>
  <c r="R362" i="1"/>
  <c r="R314" i="1"/>
  <c r="R330" i="1"/>
  <c r="R346" i="1"/>
  <c r="S202" i="1"/>
  <c r="S115" i="1"/>
  <c r="S209" i="1"/>
  <c r="S97" i="1"/>
  <c r="S361" i="1"/>
  <c r="S329" i="1"/>
  <c r="K52" i="4"/>
  <c r="C51" i="4"/>
  <c r="G31" i="4"/>
  <c r="C31" i="4"/>
  <c r="G50" i="4"/>
  <c r="C50" i="4"/>
  <c r="G30" i="4"/>
  <c r="C30" i="4"/>
  <c r="D11" i="3"/>
  <c r="O11" i="3" s="1"/>
  <c r="D14" i="3"/>
  <c r="O14" i="3" s="1"/>
  <c r="N15" i="3"/>
  <c r="D7" i="3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O8" i="3" s="1"/>
  <c r="F2" i="3"/>
  <c r="C45" i="4"/>
  <c r="D9" i="3"/>
  <c r="O9" i="3" s="1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/>
  <c r="D12" i="3"/>
  <c r="O12" i="3" s="1"/>
  <c r="D10" i="3"/>
  <c r="O10" i="3" s="1"/>
  <c r="N2" i="3"/>
  <c r="Q2" i="3" s="1"/>
  <c r="H2" i="3"/>
  <c r="N8" i="3"/>
  <c r="D17" i="3"/>
  <c r="O17" i="3" s="1"/>
  <c r="N13" i="3"/>
  <c r="N11" i="3"/>
  <c r="N10" i="3"/>
  <c r="D13" i="3"/>
  <c r="O13" i="3" s="1"/>
  <c r="L36" i="4"/>
  <c r="L37" i="4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50" i="4"/>
  <c r="K49" i="4"/>
  <c r="K54" i="4"/>
  <c r="K51" i="4"/>
  <c r="B56" i="4"/>
  <c r="K30" i="4"/>
  <c r="J46" i="4"/>
  <c r="K44" i="4"/>
  <c r="K31" i="4"/>
  <c r="G56" i="4"/>
  <c r="D15" i="3"/>
  <c r="O15" i="3" s="1"/>
  <c r="N14" i="3"/>
  <c r="N7" i="3"/>
  <c r="C56" i="4"/>
  <c r="K56" i="4"/>
  <c r="J56" i="4"/>
  <c r="M54" i="4" l="1"/>
  <c r="Y364" i="1"/>
  <c r="M53" i="4"/>
  <c r="N19" i="3"/>
  <c r="E7" i="3"/>
  <c r="E10" i="3"/>
  <c r="E8" i="3"/>
  <c r="E15" i="3"/>
  <c r="H56" i="4"/>
  <c r="L56" i="4" s="1"/>
  <c r="L52" i="4"/>
  <c r="M52" i="4" s="1"/>
  <c r="F11" i="3"/>
  <c r="G11" i="3" s="1"/>
  <c r="H11" i="3" s="1"/>
  <c r="I11" i="3" s="1"/>
  <c r="E11" i="3"/>
  <c r="E9" i="3"/>
  <c r="E16" i="3"/>
  <c r="E17" i="3"/>
  <c r="F10" i="3"/>
  <c r="G10" i="3" s="1"/>
  <c r="H10" i="3" s="1"/>
  <c r="I10" i="3" s="1"/>
  <c r="F13" i="3"/>
  <c r="G13" i="3" s="1"/>
  <c r="H13" i="3" s="1"/>
  <c r="I13" i="3" s="1"/>
  <c r="F7" i="3"/>
  <c r="G7" i="3" s="1"/>
  <c r="O19" i="3"/>
  <c r="F12" i="3"/>
  <c r="G12" i="3" s="1"/>
  <c r="H12" i="3" s="1"/>
  <c r="I12" i="3" s="1"/>
  <c r="E14" i="3"/>
  <c r="F14" i="3"/>
  <c r="G14" i="3" s="1"/>
  <c r="H14" i="3" s="1"/>
  <c r="I14" i="3" s="1"/>
  <c r="F8" i="3"/>
  <c r="G8" i="3" s="1"/>
  <c r="H8" i="3" s="1"/>
  <c r="I8" i="3" s="1"/>
  <c r="F15" i="3"/>
  <c r="G15" i="3" s="1"/>
  <c r="H15" i="3" s="1"/>
  <c r="I15" i="3" s="1"/>
  <c r="E12" i="3"/>
  <c r="F9" i="3"/>
  <c r="G9" i="3" s="1"/>
  <c r="H9" i="3" s="1"/>
  <c r="I9" i="3" s="1"/>
  <c r="F17" i="3"/>
  <c r="G17" i="3" s="1"/>
  <c r="H17" i="3" s="1"/>
  <c r="I17" i="3" s="1"/>
  <c r="E13" i="3"/>
  <c r="F16" i="3"/>
  <c r="G16" i="3" s="1"/>
  <c r="H16" i="3" s="1"/>
  <c r="I16" i="3" s="1"/>
  <c r="E19" i="3"/>
  <c r="O7" i="3"/>
  <c r="S31" i="1"/>
  <c r="S299" i="1"/>
  <c r="S315" i="1"/>
  <c r="S42" i="1"/>
  <c r="S93" i="1"/>
  <c r="S194" i="1"/>
  <c r="S211" i="1"/>
  <c r="S259" i="1"/>
  <c r="S314" i="1"/>
  <c r="S282" i="1"/>
  <c r="S226" i="1"/>
  <c r="S23" i="1"/>
  <c r="S18" i="1"/>
  <c r="S26" i="1"/>
  <c r="S34" i="1"/>
  <c r="S50" i="1"/>
  <c r="S66" i="1"/>
  <c r="S74" i="1"/>
  <c r="S82" i="1"/>
  <c r="S90" i="1"/>
  <c r="S275" i="1"/>
  <c r="S325" i="1"/>
  <c r="S95" i="1"/>
  <c r="S186" i="1"/>
  <c r="S201" i="1"/>
  <c r="R327" i="1"/>
  <c r="E327" i="1"/>
  <c r="R279" i="1"/>
  <c r="E279" i="1"/>
  <c r="R247" i="1"/>
  <c r="E247" i="1"/>
  <c r="R207" i="1"/>
  <c r="E207" i="1"/>
  <c r="R47" i="1"/>
  <c r="E47" i="1"/>
  <c r="R342" i="1"/>
  <c r="E342" i="1"/>
  <c r="R294" i="1"/>
  <c r="E294" i="1"/>
  <c r="E238" i="1"/>
  <c r="R238" i="1"/>
  <c r="R190" i="1"/>
  <c r="E190" i="1"/>
  <c r="R46" i="1"/>
  <c r="E46" i="1"/>
  <c r="R293" i="1"/>
  <c r="E293" i="1"/>
  <c r="S253" i="1"/>
  <c r="R197" i="1"/>
  <c r="E197" i="1"/>
  <c r="R189" i="1"/>
  <c r="E189" i="1"/>
  <c r="R181" i="1"/>
  <c r="E181" i="1"/>
  <c r="S173" i="1"/>
  <c r="S165" i="1"/>
  <c r="E157" i="1"/>
  <c r="R157" i="1"/>
  <c r="R149" i="1"/>
  <c r="E149" i="1"/>
  <c r="E141" i="1"/>
  <c r="R141" i="1"/>
  <c r="R133" i="1"/>
  <c r="E133" i="1"/>
  <c r="R125" i="1"/>
  <c r="E125" i="1"/>
  <c r="R117" i="1"/>
  <c r="E117" i="1"/>
  <c r="R109" i="1"/>
  <c r="E109" i="1"/>
  <c r="R85" i="1"/>
  <c r="E85" i="1"/>
  <c r="R77" i="1"/>
  <c r="E77" i="1"/>
  <c r="R69" i="1"/>
  <c r="E69" i="1"/>
  <c r="R61" i="1"/>
  <c r="E61" i="1"/>
  <c r="R53" i="1"/>
  <c r="E53" i="1"/>
  <c r="S86" i="1"/>
  <c r="R351" i="1"/>
  <c r="E351" i="1"/>
  <c r="E311" i="1"/>
  <c r="R311" i="1"/>
  <c r="R231" i="1"/>
  <c r="E231" i="1"/>
  <c r="R191" i="1"/>
  <c r="E191" i="1"/>
  <c r="S39" i="1"/>
  <c r="R358" i="1"/>
  <c r="E358" i="1"/>
  <c r="R278" i="1"/>
  <c r="E278" i="1"/>
  <c r="R246" i="1"/>
  <c r="E246" i="1"/>
  <c r="E206" i="1"/>
  <c r="R206" i="1"/>
  <c r="R166" i="1"/>
  <c r="E166" i="1"/>
  <c r="S150" i="1"/>
  <c r="R134" i="1"/>
  <c r="E134" i="1"/>
  <c r="E102" i="1"/>
  <c r="R102" i="1"/>
  <c r="R70" i="1"/>
  <c r="E70" i="1"/>
  <c r="E22" i="1"/>
  <c r="R22" i="1"/>
  <c r="E54" i="1"/>
  <c r="R86" i="1"/>
  <c r="S340" i="1"/>
  <c r="R23" i="1"/>
  <c r="R301" i="1"/>
  <c r="E301" i="1"/>
  <c r="E269" i="1"/>
  <c r="R269" i="1"/>
  <c r="S13" i="1"/>
  <c r="R95" i="1"/>
  <c r="R13" i="1"/>
  <c r="E262" i="1"/>
  <c r="E318" i="1"/>
  <c r="R15" i="1"/>
  <c r="R300" i="1"/>
  <c r="E300" i="1"/>
  <c r="R268" i="1"/>
  <c r="E268" i="1"/>
  <c r="R236" i="1"/>
  <c r="E236" i="1"/>
  <c r="R204" i="1"/>
  <c r="E204" i="1"/>
  <c r="E172" i="1"/>
  <c r="R172" i="1"/>
  <c r="R140" i="1"/>
  <c r="E140" i="1"/>
  <c r="E92" i="1"/>
  <c r="R92" i="1"/>
  <c r="R84" i="1"/>
  <c r="E84" i="1"/>
  <c r="E68" i="1"/>
  <c r="R68" i="1"/>
  <c r="R52" i="1"/>
  <c r="E52" i="1"/>
  <c r="R28" i="1"/>
  <c r="E28" i="1"/>
  <c r="R183" i="1"/>
  <c r="E135" i="1"/>
  <c r="E101" i="1"/>
  <c r="E108" i="1"/>
  <c r="S160" i="1"/>
  <c r="E332" i="1"/>
  <c r="R343" i="1"/>
  <c r="E343" i="1"/>
  <c r="R303" i="1"/>
  <c r="E303" i="1"/>
  <c r="R263" i="1"/>
  <c r="E263" i="1"/>
  <c r="R223" i="1"/>
  <c r="E223" i="1"/>
  <c r="S183" i="1"/>
  <c r="R167" i="1"/>
  <c r="E167" i="1"/>
  <c r="S119" i="1"/>
  <c r="R103" i="1"/>
  <c r="E103" i="1"/>
  <c r="R87" i="1"/>
  <c r="E87" i="1"/>
  <c r="R71" i="1"/>
  <c r="E71" i="1"/>
  <c r="S233" i="1"/>
  <c r="S336" i="1"/>
  <c r="S354" i="1"/>
  <c r="R31" i="1"/>
  <c r="R326" i="1"/>
  <c r="E326" i="1"/>
  <c r="R286" i="1"/>
  <c r="E286" i="1"/>
  <c r="R254" i="1"/>
  <c r="E254" i="1"/>
  <c r="R222" i="1"/>
  <c r="E222" i="1"/>
  <c r="E174" i="1"/>
  <c r="R174" i="1"/>
  <c r="R30" i="1"/>
  <c r="E30" i="1"/>
  <c r="R341" i="1"/>
  <c r="E341" i="1"/>
  <c r="R245" i="1"/>
  <c r="E245" i="1"/>
  <c r="R213" i="1"/>
  <c r="E213" i="1"/>
  <c r="E37" i="1"/>
  <c r="R37" i="1"/>
  <c r="R356" i="1"/>
  <c r="E356" i="1"/>
  <c r="R324" i="1"/>
  <c r="E324" i="1"/>
  <c r="E292" i="1"/>
  <c r="R292" i="1"/>
  <c r="R260" i="1"/>
  <c r="E260" i="1"/>
  <c r="E228" i="1"/>
  <c r="R228" i="1"/>
  <c r="S196" i="1"/>
  <c r="R164" i="1"/>
  <c r="E164" i="1"/>
  <c r="R12" i="1"/>
  <c r="E12" i="1"/>
  <c r="S349" i="1"/>
  <c r="S8" i="1"/>
  <c r="E14" i="1"/>
  <c r="R21" i="1"/>
  <c r="S88" i="1"/>
  <c r="E142" i="1"/>
  <c r="R173" i="1"/>
  <c r="E359" i="1"/>
  <c r="R359" i="1"/>
  <c r="R319" i="1"/>
  <c r="E319" i="1"/>
  <c r="R287" i="1"/>
  <c r="E287" i="1"/>
  <c r="R199" i="1"/>
  <c r="E199" i="1"/>
  <c r="R350" i="1"/>
  <c r="E350" i="1"/>
  <c r="R310" i="1"/>
  <c r="E310" i="1"/>
  <c r="R270" i="1"/>
  <c r="E270" i="1"/>
  <c r="R230" i="1"/>
  <c r="E230" i="1"/>
  <c r="R198" i="1"/>
  <c r="E198" i="1"/>
  <c r="R158" i="1"/>
  <c r="E158" i="1"/>
  <c r="R126" i="1"/>
  <c r="E126" i="1"/>
  <c r="E110" i="1"/>
  <c r="R110" i="1"/>
  <c r="E94" i="1"/>
  <c r="R94" i="1"/>
  <c r="E78" i="1"/>
  <c r="R78" i="1"/>
  <c r="R62" i="1"/>
  <c r="E62" i="1"/>
  <c r="R333" i="1"/>
  <c r="E333" i="1"/>
  <c r="R309" i="1"/>
  <c r="E309" i="1"/>
  <c r="R261" i="1"/>
  <c r="E261" i="1"/>
  <c r="E221" i="1"/>
  <c r="R221" i="1"/>
  <c r="S21" i="1"/>
  <c r="E151" i="1"/>
  <c r="R308" i="1"/>
  <c r="E308" i="1"/>
  <c r="R276" i="1"/>
  <c r="E276" i="1"/>
  <c r="R244" i="1"/>
  <c r="E244" i="1"/>
  <c r="R212" i="1"/>
  <c r="E212" i="1"/>
  <c r="R180" i="1"/>
  <c r="E180" i="1"/>
  <c r="R148" i="1"/>
  <c r="E148" i="1"/>
  <c r="R116" i="1"/>
  <c r="E116" i="1"/>
  <c r="R100" i="1"/>
  <c r="E100" i="1"/>
  <c r="R60" i="1"/>
  <c r="E60" i="1"/>
  <c r="R44" i="1"/>
  <c r="E44" i="1"/>
  <c r="R36" i="1"/>
  <c r="E36" i="1"/>
  <c r="E55" i="1"/>
  <c r="E239" i="1"/>
  <c r="E76" i="1"/>
  <c r="R188" i="1"/>
  <c r="S45" i="1"/>
  <c r="R335" i="1"/>
  <c r="E335" i="1"/>
  <c r="R295" i="1"/>
  <c r="E295" i="1"/>
  <c r="E255" i="1"/>
  <c r="R255" i="1"/>
  <c r="R215" i="1"/>
  <c r="E215" i="1"/>
  <c r="R175" i="1"/>
  <c r="E175" i="1"/>
  <c r="R159" i="1"/>
  <c r="E159" i="1"/>
  <c r="R143" i="1"/>
  <c r="E143" i="1"/>
  <c r="R127" i="1"/>
  <c r="E127" i="1"/>
  <c r="E111" i="1"/>
  <c r="R111" i="1"/>
  <c r="R79" i="1"/>
  <c r="E79" i="1"/>
  <c r="R63" i="1"/>
  <c r="E63" i="1"/>
  <c r="S15" i="1"/>
  <c r="R119" i="1"/>
  <c r="S229" i="1"/>
  <c r="R334" i="1"/>
  <c r="E334" i="1"/>
  <c r="R302" i="1"/>
  <c r="E302" i="1"/>
  <c r="R214" i="1"/>
  <c r="E214" i="1"/>
  <c r="E182" i="1"/>
  <c r="R182" i="1"/>
  <c r="S38" i="1"/>
  <c r="E357" i="1"/>
  <c r="R357" i="1"/>
  <c r="R317" i="1"/>
  <c r="E317" i="1"/>
  <c r="R285" i="1"/>
  <c r="E285" i="1"/>
  <c r="R277" i="1"/>
  <c r="E277" i="1"/>
  <c r="R237" i="1"/>
  <c r="E237" i="1"/>
  <c r="R205" i="1"/>
  <c r="E205" i="1"/>
  <c r="R29" i="1"/>
  <c r="E29" i="1"/>
  <c r="R348" i="1"/>
  <c r="E348" i="1"/>
  <c r="R316" i="1"/>
  <c r="E316" i="1"/>
  <c r="R284" i="1"/>
  <c r="E284" i="1"/>
  <c r="R252" i="1"/>
  <c r="E252" i="1"/>
  <c r="R220" i="1"/>
  <c r="E220" i="1"/>
  <c r="S188" i="1"/>
  <c r="R156" i="1"/>
  <c r="E156" i="1"/>
  <c r="E132" i="1"/>
  <c r="R132" i="1"/>
  <c r="R20" i="1"/>
  <c r="E20" i="1"/>
  <c r="E271" i="1"/>
  <c r="S64" i="1"/>
  <c r="R118" i="1"/>
  <c r="S124" i="1"/>
  <c r="R150" i="1"/>
  <c r="S40" i="1"/>
  <c r="S248" i="1"/>
  <c r="S328" i="1"/>
  <c r="S33" i="1"/>
  <c r="S48" i="1"/>
  <c r="S243" i="1"/>
  <c r="S35" i="1"/>
  <c r="D364" i="1"/>
  <c r="E355" i="1"/>
  <c r="R7" i="1"/>
  <c r="I12" i="1" l="1"/>
  <c r="J12" i="1" s="1"/>
  <c r="G19" i="3"/>
  <c r="H7" i="3"/>
  <c r="S143" i="1"/>
  <c r="S53" i="1"/>
  <c r="S279" i="1"/>
  <c r="S326" i="1"/>
  <c r="S166" i="1"/>
  <c r="S156" i="1"/>
  <c r="S79" i="1"/>
  <c r="S159" i="1"/>
  <c r="S295" i="1"/>
  <c r="S239" i="1"/>
  <c r="S100" i="1"/>
  <c r="S212" i="1"/>
  <c r="S151" i="1"/>
  <c r="S198" i="1"/>
  <c r="S350" i="1"/>
  <c r="S14" i="1"/>
  <c r="S292" i="1"/>
  <c r="S174" i="1"/>
  <c r="S71" i="1"/>
  <c r="S167" i="1"/>
  <c r="S303" i="1"/>
  <c r="S108" i="1"/>
  <c r="S61" i="1"/>
  <c r="S109" i="1"/>
  <c r="S190" i="1"/>
  <c r="S47" i="1"/>
  <c r="S327" i="1"/>
  <c r="S308" i="1"/>
  <c r="S22" i="1"/>
  <c r="S29" i="1"/>
  <c r="S255" i="1"/>
  <c r="S309" i="1"/>
  <c r="S284" i="1"/>
  <c r="S205" i="1"/>
  <c r="S317" i="1"/>
  <c r="S182" i="1"/>
  <c r="S55" i="1"/>
  <c r="S333" i="1"/>
  <c r="S94" i="1"/>
  <c r="S359" i="1"/>
  <c r="S324" i="1"/>
  <c r="S245" i="1"/>
  <c r="S222" i="1"/>
  <c r="S101" i="1"/>
  <c r="S300" i="1"/>
  <c r="S311" i="1"/>
  <c r="S141" i="1"/>
  <c r="S63" i="1"/>
  <c r="S263" i="1"/>
  <c r="S85" i="1"/>
  <c r="S140" i="1"/>
  <c r="S358" i="1"/>
  <c r="S355" i="1"/>
  <c r="S271" i="1"/>
  <c r="S214" i="1"/>
  <c r="S175" i="1"/>
  <c r="S335" i="1"/>
  <c r="S36" i="1"/>
  <c r="S116" i="1"/>
  <c r="S244" i="1"/>
  <c r="S230" i="1"/>
  <c r="S199" i="1"/>
  <c r="S87" i="1"/>
  <c r="S343" i="1"/>
  <c r="S135" i="1"/>
  <c r="S68" i="1"/>
  <c r="S172" i="1"/>
  <c r="S102" i="1"/>
  <c r="S206" i="1"/>
  <c r="S351" i="1"/>
  <c r="S69" i="1"/>
  <c r="S117" i="1"/>
  <c r="S149" i="1"/>
  <c r="S207" i="1"/>
  <c r="S334" i="1"/>
  <c r="S180" i="1"/>
  <c r="S310" i="1"/>
  <c r="S231" i="1"/>
  <c r="S46" i="1"/>
  <c r="S285" i="1"/>
  <c r="S76" i="1"/>
  <c r="S78" i="1"/>
  <c r="S164" i="1"/>
  <c r="S268" i="1"/>
  <c r="S197" i="1"/>
  <c r="E364" i="1"/>
  <c r="I70" i="1" s="1"/>
  <c r="J70" i="1" s="1"/>
  <c r="R364" i="1"/>
  <c r="S316" i="1"/>
  <c r="S237" i="1"/>
  <c r="S111" i="1"/>
  <c r="S110" i="1"/>
  <c r="S142" i="1"/>
  <c r="S356" i="1"/>
  <c r="S341" i="1"/>
  <c r="S254" i="1"/>
  <c r="S84" i="1"/>
  <c r="S204" i="1"/>
  <c r="S269" i="1"/>
  <c r="S54" i="1"/>
  <c r="S134" i="1"/>
  <c r="S246" i="1"/>
  <c r="S181" i="1"/>
  <c r="S238" i="1"/>
  <c r="S158" i="1"/>
  <c r="S37" i="1"/>
  <c r="S92" i="1"/>
  <c r="S133" i="1"/>
  <c r="S252" i="1"/>
  <c r="S213" i="1"/>
  <c r="S52" i="1"/>
  <c r="S70" i="1"/>
  <c r="S20" i="1"/>
  <c r="S357" i="1"/>
  <c r="S302" i="1"/>
  <c r="S127" i="1"/>
  <c r="S215" i="1"/>
  <c r="S44" i="1"/>
  <c r="S148" i="1"/>
  <c r="S276" i="1"/>
  <c r="S221" i="1"/>
  <c r="S62" i="1"/>
  <c r="S126" i="1"/>
  <c r="S270" i="1"/>
  <c r="S287" i="1"/>
  <c r="S228" i="1"/>
  <c r="S103" i="1"/>
  <c r="S223" i="1"/>
  <c r="S332" i="1"/>
  <c r="S318" i="1"/>
  <c r="S301" i="1"/>
  <c r="S191" i="1"/>
  <c r="S77" i="1"/>
  <c r="S125" i="1"/>
  <c r="S293" i="1"/>
  <c r="S294" i="1"/>
  <c r="S247" i="1"/>
  <c r="S60" i="1"/>
  <c r="S319" i="1"/>
  <c r="S342" i="1"/>
  <c r="S132" i="1"/>
  <c r="S220" i="1"/>
  <c r="S348" i="1"/>
  <c r="S277" i="1"/>
  <c r="S261" i="1"/>
  <c r="S12" i="1"/>
  <c r="S260" i="1"/>
  <c r="S30" i="1"/>
  <c r="S286" i="1"/>
  <c r="S28" i="1"/>
  <c r="S236" i="1"/>
  <c r="S262" i="1"/>
  <c r="S278" i="1"/>
  <c r="S157" i="1"/>
  <c r="S189" i="1"/>
  <c r="I361" i="1" l="1"/>
  <c r="J361" i="1" s="1"/>
  <c r="F191" i="1"/>
  <c r="I157" i="1"/>
  <c r="J157" i="1" s="1"/>
  <c r="F342" i="1"/>
  <c r="I148" i="1"/>
  <c r="J148" i="1" s="1"/>
  <c r="F213" i="1"/>
  <c r="F110" i="1"/>
  <c r="F278" i="1"/>
  <c r="F28" i="1"/>
  <c r="I261" i="1"/>
  <c r="J261" i="1" s="1"/>
  <c r="F228" i="1"/>
  <c r="F221" i="1"/>
  <c r="I111" i="1"/>
  <c r="J111" i="1" s="1"/>
  <c r="I342" i="1"/>
  <c r="J342" i="1" s="1"/>
  <c r="F236" i="1"/>
  <c r="F220" i="1"/>
  <c r="F293" i="1"/>
  <c r="I62" i="1"/>
  <c r="J62" i="1" s="1"/>
  <c r="F357" i="1"/>
  <c r="I238" i="1"/>
  <c r="J238" i="1" s="1"/>
  <c r="I278" i="1"/>
  <c r="J278" i="1" s="1"/>
  <c r="F286" i="1"/>
  <c r="I92" i="1"/>
  <c r="J92" i="1" s="1"/>
  <c r="F247" i="1"/>
  <c r="F125" i="1"/>
  <c r="F318" i="1"/>
  <c r="F70" i="1"/>
  <c r="F254" i="1"/>
  <c r="F148" i="1"/>
  <c r="I125" i="1"/>
  <c r="J125" i="1" s="1"/>
  <c r="F276" i="1"/>
  <c r="F132" i="1"/>
  <c r="I247" i="1"/>
  <c r="J247" i="1" s="1"/>
  <c r="F77" i="1"/>
  <c r="I127" i="1"/>
  <c r="J127" i="1" s="1"/>
  <c r="F52" i="1"/>
  <c r="F37" i="1"/>
  <c r="F134" i="1"/>
  <c r="I316" i="1"/>
  <c r="J316" i="1" s="1"/>
  <c r="F12" i="1"/>
  <c r="F62" i="1"/>
  <c r="F277" i="1"/>
  <c r="F189" i="1"/>
  <c r="I262" i="1"/>
  <c r="J262" i="1" s="1"/>
  <c r="F348" i="1"/>
  <c r="F294" i="1"/>
  <c r="F223" i="1"/>
  <c r="I52" i="1"/>
  <c r="J52" i="1" s="1"/>
  <c r="F142" i="1"/>
  <c r="F285" i="1"/>
  <c r="I190" i="1"/>
  <c r="J190" i="1" s="1"/>
  <c r="F261" i="1"/>
  <c r="I220" i="1"/>
  <c r="J220" i="1" s="1"/>
  <c r="F301" i="1"/>
  <c r="F103" i="1"/>
  <c r="F44" i="1"/>
  <c r="I20" i="1"/>
  <c r="J20" i="1" s="1"/>
  <c r="F181" i="1"/>
  <c r="F133" i="1"/>
  <c r="F84" i="1"/>
  <c r="H19" i="3"/>
  <c r="I19" i="3" s="1"/>
  <c r="I7" i="3"/>
  <c r="I358" i="1"/>
  <c r="J358" i="1" s="1"/>
  <c r="I279" i="1"/>
  <c r="J279" i="1" s="1"/>
  <c r="I175" i="1"/>
  <c r="J175" i="1" s="1"/>
  <c r="I189" i="1"/>
  <c r="J189" i="1" s="1"/>
  <c r="F262" i="1"/>
  <c r="F30" i="1"/>
  <c r="F319" i="1"/>
  <c r="F332" i="1"/>
  <c r="F287" i="1"/>
  <c r="I215" i="1"/>
  <c r="J215" i="1" s="1"/>
  <c r="I357" i="1"/>
  <c r="J357" i="1" s="1"/>
  <c r="I37" i="1"/>
  <c r="J37" i="1" s="1"/>
  <c r="F197" i="1"/>
  <c r="F157" i="1"/>
  <c r="F260" i="1"/>
  <c r="I277" i="1"/>
  <c r="J277" i="1" s="1"/>
  <c r="I213" i="1"/>
  <c r="J213" i="1" s="1"/>
  <c r="F60" i="1"/>
  <c r="I293" i="1"/>
  <c r="J293" i="1" s="1"/>
  <c r="F126" i="1"/>
  <c r="F127" i="1"/>
  <c r="F20" i="1"/>
  <c r="F54" i="1"/>
  <c r="F341" i="1"/>
  <c r="F94" i="1"/>
  <c r="F309" i="1"/>
  <c r="F76" i="1"/>
  <c r="F207" i="1"/>
  <c r="I244" i="1"/>
  <c r="J244" i="1" s="1"/>
  <c r="F263" i="1"/>
  <c r="I245" i="1"/>
  <c r="J245" i="1" s="1"/>
  <c r="F182" i="1"/>
  <c r="I159" i="1"/>
  <c r="J159" i="1" s="1"/>
  <c r="F302" i="1"/>
  <c r="I63" i="1"/>
  <c r="J63" i="1" s="1"/>
  <c r="F252" i="1"/>
  <c r="F246" i="1"/>
  <c r="F269" i="1"/>
  <c r="F111" i="1"/>
  <c r="F116" i="1"/>
  <c r="F198" i="1"/>
  <c r="I252" i="1"/>
  <c r="J252" i="1" s="1"/>
  <c r="F158" i="1"/>
  <c r="F204" i="1"/>
  <c r="F356" i="1"/>
  <c r="F343" i="1"/>
  <c r="I133" i="1"/>
  <c r="J133" i="1" s="1"/>
  <c r="F270" i="1"/>
  <c r="F215" i="1"/>
  <c r="I158" i="1"/>
  <c r="J158" i="1" s="1"/>
  <c r="I134" i="1"/>
  <c r="J134" i="1" s="1"/>
  <c r="F164" i="1"/>
  <c r="F358" i="1"/>
  <c r="F311" i="1"/>
  <c r="I76" i="1"/>
  <c r="J76" i="1" s="1"/>
  <c r="F316" i="1"/>
  <c r="F268" i="1"/>
  <c r="I207" i="1"/>
  <c r="J207" i="1" s="1"/>
  <c r="F102" i="1"/>
  <c r="F87" i="1"/>
  <c r="F271" i="1"/>
  <c r="F300" i="1"/>
  <c r="F317" i="1"/>
  <c r="F190" i="1"/>
  <c r="F159" i="1"/>
  <c r="F29" i="1"/>
  <c r="F174" i="1"/>
  <c r="F53" i="1"/>
  <c r="F172" i="1"/>
  <c r="I335" i="1"/>
  <c r="J335" i="1" s="1"/>
  <c r="F22" i="1"/>
  <c r="I212" i="1"/>
  <c r="J212" i="1" s="1"/>
  <c r="F310" i="1"/>
  <c r="F69" i="1"/>
  <c r="F335" i="1"/>
  <c r="I53" i="1"/>
  <c r="J53" i="1" s="1"/>
  <c r="F63" i="1"/>
  <c r="I333" i="1"/>
  <c r="J333" i="1" s="1"/>
  <c r="F100" i="1"/>
  <c r="I69" i="1"/>
  <c r="J69" i="1" s="1"/>
  <c r="F244" i="1"/>
  <c r="F245" i="1"/>
  <c r="I284" i="1"/>
  <c r="J284" i="1" s="1"/>
  <c r="F108" i="1"/>
  <c r="I156" i="1"/>
  <c r="J156" i="1" s="1"/>
  <c r="I132" i="1"/>
  <c r="J132" i="1" s="1"/>
  <c r="F333" i="1"/>
  <c r="F255" i="1"/>
  <c r="F308" i="1"/>
  <c r="F292" i="1"/>
  <c r="F239" i="1"/>
  <c r="F79" i="1"/>
  <c r="I166" i="1"/>
  <c r="J166" i="1" s="1"/>
  <c r="I285" i="1"/>
  <c r="J285" i="1" s="1"/>
  <c r="I180" i="1"/>
  <c r="J180" i="1" s="1"/>
  <c r="F149" i="1"/>
  <c r="F351" i="1"/>
  <c r="F68" i="1"/>
  <c r="F199" i="1"/>
  <c r="F175" i="1"/>
  <c r="F355" i="1"/>
  <c r="F140" i="1"/>
  <c r="F141" i="1"/>
  <c r="I101" i="1"/>
  <c r="J101" i="1" s="1"/>
  <c r="F324" i="1"/>
  <c r="F205" i="1"/>
  <c r="I255" i="1"/>
  <c r="J255" i="1" s="1"/>
  <c r="F303" i="1"/>
  <c r="F151" i="1"/>
  <c r="I79" i="1"/>
  <c r="J79" i="1" s="1"/>
  <c r="F166" i="1"/>
  <c r="F143" i="1"/>
  <c r="I283" i="1"/>
  <c r="J283" i="1" s="1"/>
  <c r="I345" i="1"/>
  <c r="J345" i="1" s="1"/>
  <c r="I89" i="1"/>
  <c r="J89" i="1" s="1"/>
  <c r="I289" i="1"/>
  <c r="J289" i="1" s="1"/>
  <c r="I320" i="1"/>
  <c r="J320" i="1" s="1"/>
  <c r="I57" i="1"/>
  <c r="J57" i="1" s="1"/>
  <c r="I131" i="1"/>
  <c r="J131" i="1" s="1"/>
  <c r="I138" i="1"/>
  <c r="J138" i="1" s="1"/>
  <c r="I75" i="1"/>
  <c r="J75" i="1" s="1"/>
  <c r="I26" i="1"/>
  <c r="J26" i="1" s="1"/>
  <c r="I162" i="1"/>
  <c r="J162" i="1" s="1"/>
  <c r="I306" i="1"/>
  <c r="J306" i="1" s="1"/>
  <c r="G323" i="1"/>
  <c r="H323" i="1" s="1"/>
  <c r="F16" i="1"/>
  <c r="F211" i="1"/>
  <c r="F185" i="1"/>
  <c r="F41" i="1"/>
  <c r="F331" i="1"/>
  <c r="G228" i="1"/>
  <c r="H228" i="1" s="1"/>
  <c r="F274" i="1"/>
  <c r="F176" i="1"/>
  <c r="F193" i="1"/>
  <c r="F106" i="1"/>
  <c r="F224" i="1"/>
  <c r="I259" i="1"/>
  <c r="J259" i="1" s="1"/>
  <c r="I97" i="1"/>
  <c r="J97" i="1" s="1"/>
  <c r="I170" i="1"/>
  <c r="J170" i="1" s="1"/>
  <c r="I314" i="1"/>
  <c r="J314" i="1" s="1"/>
  <c r="I362" i="1"/>
  <c r="J362" i="1" s="1"/>
  <c r="I80" i="1"/>
  <c r="J80" i="1" s="1"/>
  <c r="I121" i="1"/>
  <c r="J121" i="1" s="1"/>
  <c r="I34" i="1"/>
  <c r="J34" i="1" s="1"/>
  <c r="I202" i="1"/>
  <c r="J202" i="1" s="1"/>
  <c r="I331" i="1"/>
  <c r="J331" i="1" s="1"/>
  <c r="G343" i="1"/>
  <c r="H343" i="1" s="1"/>
  <c r="F105" i="1"/>
  <c r="F203" i="1"/>
  <c r="F362" i="1"/>
  <c r="G169" i="1"/>
  <c r="H169" i="1" s="1"/>
  <c r="F227" i="1"/>
  <c r="F266" i="1"/>
  <c r="F353" i="1"/>
  <c r="F208" i="1"/>
  <c r="F364" i="1"/>
  <c r="F345" i="1"/>
  <c r="F32" i="1"/>
  <c r="G335" i="1"/>
  <c r="H335" i="1" s="1"/>
  <c r="I291" i="1"/>
  <c r="J291" i="1" s="1"/>
  <c r="F267" i="1"/>
  <c r="G22" i="1"/>
  <c r="H22" i="1" s="1"/>
  <c r="F217" i="1"/>
  <c r="F232" i="1"/>
  <c r="F155" i="1"/>
  <c r="F330" i="1"/>
  <c r="F73" i="1"/>
  <c r="F299" i="1"/>
  <c r="F283" i="1"/>
  <c r="F121" i="1"/>
  <c r="F337" i="1"/>
  <c r="F168" i="1"/>
  <c r="F25" i="1"/>
  <c r="F43" i="1"/>
  <c r="F241" i="1"/>
  <c r="F209" i="1"/>
  <c r="F50" i="1"/>
  <c r="F314" i="1"/>
  <c r="F169" i="1"/>
  <c r="F97" i="1"/>
  <c r="G239" i="1"/>
  <c r="H239" i="1" s="1"/>
  <c r="G173" i="1"/>
  <c r="H173" i="1" s="1"/>
  <c r="G299" i="1"/>
  <c r="H299" i="1" s="1"/>
  <c r="I312" i="1"/>
  <c r="J312" i="1" s="1"/>
  <c r="I193" i="1"/>
  <c r="J193" i="1" s="1"/>
  <c r="F146" i="1"/>
  <c r="F305" i="1"/>
  <c r="G87" i="1"/>
  <c r="H87" i="1" s="1"/>
  <c r="F200" i="1"/>
  <c r="F323" i="1"/>
  <c r="F313" i="1"/>
  <c r="F360" i="1"/>
  <c r="F242" i="1"/>
  <c r="F282" i="1"/>
  <c r="F24" i="1"/>
  <c r="F131" i="1"/>
  <c r="F235" i="1"/>
  <c r="F57" i="1"/>
  <c r="F138" i="1"/>
  <c r="F291" i="1"/>
  <c r="F352" i="1"/>
  <c r="F34" i="1"/>
  <c r="G144" i="1"/>
  <c r="H144" i="1" s="1"/>
  <c r="G360" i="1"/>
  <c r="H360" i="1" s="1"/>
  <c r="G340" i="1"/>
  <c r="H340" i="1" s="1"/>
  <c r="G156" i="1"/>
  <c r="H156" i="1" s="1"/>
  <c r="G81" i="1"/>
  <c r="H81" i="1" s="1"/>
  <c r="G17" i="1"/>
  <c r="H17" i="1" s="1"/>
  <c r="G312" i="1"/>
  <c r="H312" i="1" s="1"/>
  <c r="G320" i="1"/>
  <c r="H320" i="1" s="1"/>
  <c r="I187" i="1"/>
  <c r="J187" i="1" s="1"/>
  <c r="F72" i="1"/>
  <c r="F187" i="1"/>
  <c r="F98" i="1"/>
  <c r="F113" i="1"/>
  <c r="F74" i="1"/>
  <c r="F139" i="1"/>
  <c r="F273" i="1"/>
  <c r="F122" i="1"/>
  <c r="F218" i="1"/>
  <c r="F202" i="1"/>
  <c r="G364" i="1"/>
  <c r="F225" i="1"/>
  <c r="F18" i="1"/>
  <c r="G212" i="1"/>
  <c r="H212" i="1" s="1"/>
  <c r="G352" i="1"/>
  <c r="H352" i="1" s="1"/>
  <c r="G356" i="1"/>
  <c r="H356" i="1" s="1"/>
  <c r="G359" i="1"/>
  <c r="H359" i="1" s="1"/>
  <c r="G120" i="1"/>
  <c r="H120" i="1" s="1"/>
  <c r="G309" i="1"/>
  <c r="H309" i="1" s="1"/>
  <c r="G44" i="1"/>
  <c r="H44" i="1" s="1"/>
  <c r="G321" i="1"/>
  <c r="H321" i="1" s="1"/>
  <c r="G218" i="1"/>
  <c r="H218" i="1" s="1"/>
  <c r="G303" i="1"/>
  <c r="H303" i="1" s="1"/>
  <c r="G79" i="1"/>
  <c r="H79" i="1" s="1"/>
  <c r="G224" i="1"/>
  <c r="H224" i="1" s="1"/>
  <c r="G353" i="1"/>
  <c r="H353" i="1" s="1"/>
  <c r="G105" i="1"/>
  <c r="H105" i="1" s="1"/>
  <c r="G160" i="1"/>
  <c r="H160" i="1" s="1"/>
  <c r="G131" i="1"/>
  <c r="H131" i="1" s="1"/>
  <c r="G301" i="1"/>
  <c r="H301" i="1" s="1"/>
  <c r="G302" i="1"/>
  <c r="H302" i="1" s="1"/>
  <c r="G168" i="1"/>
  <c r="H168" i="1" s="1"/>
  <c r="G21" i="1"/>
  <c r="H21" i="1" s="1"/>
  <c r="G288" i="1"/>
  <c r="H288" i="1" s="1"/>
  <c r="G158" i="1"/>
  <c r="H158" i="1" s="1"/>
  <c r="G88" i="1"/>
  <c r="H88" i="1" s="1"/>
  <c r="G225" i="1"/>
  <c r="H225" i="1" s="1"/>
  <c r="G76" i="1"/>
  <c r="H76" i="1" s="1"/>
  <c r="F10" i="1"/>
  <c r="F162" i="1"/>
  <c r="F361" i="1"/>
  <c r="G60" i="1"/>
  <c r="H60" i="1" s="1"/>
  <c r="F240" i="1"/>
  <c r="F123" i="1"/>
  <c r="F112" i="1"/>
  <c r="F275" i="1"/>
  <c r="F104" i="1"/>
  <c r="F250" i="1"/>
  <c r="G279" i="1"/>
  <c r="H279" i="1" s="1"/>
  <c r="F195" i="1"/>
  <c r="F329" i="1"/>
  <c r="F307" i="1"/>
  <c r="F257" i="1"/>
  <c r="G67" i="1"/>
  <c r="H67" i="1" s="1"/>
  <c r="G262" i="1"/>
  <c r="H262" i="1" s="1"/>
  <c r="G351" i="1"/>
  <c r="H351" i="1" s="1"/>
  <c r="G330" i="1"/>
  <c r="H330" i="1" s="1"/>
  <c r="G47" i="1"/>
  <c r="H47" i="1" s="1"/>
  <c r="G249" i="1"/>
  <c r="H249" i="1" s="1"/>
  <c r="G250" i="1"/>
  <c r="H250" i="1" s="1"/>
  <c r="G261" i="1"/>
  <c r="H261" i="1" s="1"/>
  <c r="G246" i="1"/>
  <c r="H246" i="1" s="1"/>
  <c r="G177" i="1"/>
  <c r="H177" i="1" s="1"/>
  <c r="G136" i="1"/>
  <c r="H136" i="1" s="1"/>
  <c r="G255" i="1"/>
  <c r="H255" i="1" s="1"/>
  <c r="G331" i="1"/>
  <c r="H331" i="1" s="1"/>
  <c r="G32" i="1"/>
  <c r="H32" i="1" s="1"/>
  <c r="G194" i="1"/>
  <c r="H194" i="1" s="1"/>
  <c r="G240" i="1"/>
  <c r="H240" i="1" s="1"/>
  <c r="G74" i="1"/>
  <c r="H74" i="1" s="1"/>
  <c r="G127" i="1"/>
  <c r="H127" i="1" s="1"/>
  <c r="G243" i="1"/>
  <c r="H243" i="1" s="1"/>
  <c r="G83" i="1"/>
  <c r="H83" i="1" s="1"/>
  <c r="G145" i="1"/>
  <c r="H145" i="1" s="1"/>
  <c r="I98" i="1"/>
  <c r="J98" i="1" s="1"/>
  <c r="I328" i="1"/>
  <c r="J328" i="1" s="1"/>
  <c r="F107" i="1"/>
  <c r="F136" i="1"/>
  <c r="F80" i="1"/>
  <c r="F312" i="1"/>
  <c r="F65" i="1"/>
  <c r="F192" i="1"/>
  <c r="F264" i="1"/>
  <c r="F297" i="1"/>
  <c r="F251" i="1"/>
  <c r="F256" i="1"/>
  <c r="F304" i="1"/>
  <c r="F17" i="1"/>
  <c r="G166" i="1"/>
  <c r="H166" i="1" s="1"/>
  <c r="G316" i="1"/>
  <c r="H316" i="1" s="1"/>
  <c r="G345" i="1"/>
  <c r="H345" i="1" s="1"/>
  <c r="G329" i="1"/>
  <c r="H329" i="1" s="1"/>
  <c r="G305" i="1"/>
  <c r="H305" i="1" s="1"/>
  <c r="G82" i="1"/>
  <c r="H82" i="1" s="1"/>
  <c r="G193" i="1"/>
  <c r="H193" i="1" s="1"/>
  <c r="G355" i="1"/>
  <c r="H355" i="1" s="1"/>
  <c r="G111" i="1"/>
  <c r="H111" i="1" s="1"/>
  <c r="G33" i="1"/>
  <c r="H33" i="1" s="1"/>
  <c r="G128" i="1"/>
  <c r="H128" i="1" s="1"/>
  <c r="G61" i="1"/>
  <c r="H61" i="1" s="1"/>
  <c r="G138" i="1"/>
  <c r="H138" i="1" s="1"/>
  <c r="G300" i="1"/>
  <c r="H300" i="1" s="1"/>
  <c r="G10" i="1"/>
  <c r="H10" i="1" s="1"/>
  <c r="G290" i="1"/>
  <c r="H290" i="1" s="1"/>
  <c r="G196" i="1"/>
  <c r="H196" i="1" s="1"/>
  <c r="G125" i="1"/>
  <c r="H125" i="1" s="1"/>
  <c r="G39" i="1"/>
  <c r="H39" i="1" s="1"/>
  <c r="G121" i="1"/>
  <c r="H121" i="1" s="1"/>
  <c r="G263" i="1"/>
  <c r="H263" i="1" s="1"/>
  <c r="G210" i="1"/>
  <c r="H210" i="1" s="1"/>
  <c r="G98" i="1"/>
  <c r="H98" i="1" s="1"/>
  <c r="G62" i="1"/>
  <c r="H62" i="1" s="1"/>
  <c r="G171" i="1"/>
  <c r="H171" i="1" s="1"/>
  <c r="G176" i="1"/>
  <c r="H176" i="1" s="1"/>
  <c r="G182" i="1"/>
  <c r="H182" i="1" s="1"/>
  <c r="G234" i="1"/>
  <c r="H234" i="1" s="1"/>
  <c r="G78" i="1"/>
  <c r="H78" i="1" s="1"/>
  <c r="G326" i="1"/>
  <c r="H326" i="1" s="1"/>
  <c r="G273" i="1"/>
  <c r="H273" i="1" s="1"/>
  <c r="G139" i="1"/>
  <c r="H139" i="1" s="1"/>
  <c r="G362" i="1"/>
  <c r="H362" i="1" s="1"/>
  <c r="G72" i="1"/>
  <c r="H72" i="1" s="1"/>
  <c r="G315" i="1"/>
  <c r="H315" i="1" s="1"/>
  <c r="G328" i="1"/>
  <c r="H328" i="1" s="1"/>
  <c r="G16" i="1"/>
  <c r="H16" i="1" s="1"/>
  <c r="G29" i="1"/>
  <c r="H29" i="1" s="1"/>
  <c r="G208" i="1"/>
  <c r="H208" i="1" s="1"/>
  <c r="G13" i="1"/>
  <c r="H13" i="1" s="1"/>
  <c r="I25" i="1"/>
  <c r="J25" i="1" s="1"/>
  <c r="G9" i="1"/>
  <c r="H9" i="1" s="1"/>
  <c r="F281" i="1"/>
  <c r="G314" i="1"/>
  <c r="H314" i="1" s="1"/>
  <c r="G142" i="1"/>
  <c r="H142" i="1" s="1"/>
  <c r="F129" i="1"/>
  <c r="F339" i="1"/>
  <c r="F91" i="1"/>
  <c r="F272" i="1"/>
  <c r="F265" i="1"/>
  <c r="F210" i="1"/>
  <c r="F306" i="1"/>
  <c r="F82" i="1"/>
  <c r="F153" i="1"/>
  <c r="G270" i="1"/>
  <c r="H270" i="1" s="1"/>
  <c r="G113" i="1"/>
  <c r="H113" i="1" s="1"/>
  <c r="G333" i="1"/>
  <c r="H333" i="1" s="1"/>
  <c r="G202" i="1"/>
  <c r="H202" i="1" s="1"/>
  <c r="G69" i="1"/>
  <c r="H69" i="1" s="1"/>
  <c r="G63" i="1"/>
  <c r="H63" i="1" s="1"/>
  <c r="G146" i="1"/>
  <c r="H146" i="1" s="1"/>
  <c r="G295" i="1"/>
  <c r="H295" i="1" s="1"/>
  <c r="G65" i="1"/>
  <c r="H65" i="1" s="1"/>
  <c r="G147" i="1"/>
  <c r="H147" i="1" s="1"/>
  <c r="G55" i="1"/>
  <c r="H55" i="1" s="1"/>
  <c r="G267" i="1"/>
  <c r="H267" i="1" s="1"/>
  <c r="G71" i="1"/>
  <c r="H71" i="1" s="1"/>
  <c r="G174" i="1"/>
  <c r="H174" i="1" s="1"/>
  <c r="G201" i="1"/>
  <c r="H201" i="1" s="1"/>
  <c r="G115" i="1"/>
  <c r="H115" i="1" s="1"/>
  <c r="G130" i="1"/>
  <c r="H130" i="1" s="1"/>
  <c r="G221" i="1"/>
  <c r="H221" i="1" s="1"/>
  <c r="G30" i="1"/>
  <c r="H30" i="1" s="1"/>
  <c r="G110" i="1"/>
  <c r="H110" i="1" s="1"/>
  <c r="G90" i="1"/>
  <c r="H90" i="1" s="1"/>
  <c r="G152" i="1"/>
  <c r="H152" i="1" s="1"/>
  <c r="G59" i="1"/>
  <c r="H59" i="1" s="1"/>
  <c r="G18" i="1"/>
  <c r="H18" i="1" s="1"/>
  <c r="G217" i="1"/>
  <c r="H217" i="1" s="1"/>
  <c r="G294" i="1"/>
  <c r="H294" i="1" s="1"/>
  <c r="G165" i="1"/>
  <c r="H165" i="1" s="1"/>
  <c r="G159" i="1"/>
  <c r="H159" i="1" s="1"/>
  <c r="G276" i="1"/>
  <c r="H276" i="1" s="1"/>
  <c r="G14" i="1"/>
  <c r="H14" i="1" s="1"/>
  <c r="G104" i="1"/>
  <c r="H104" i="1" s="1"/>
  <c r="G233" i="1"/>
  <c r="H233" i="1" s="1"/>
  <c r="G181" i="1"/>
  <c r="H181" i="1" s="1"/>
  <c r="G282" i="1"/>
  <c r="H282" i="1" s="1"/>
  <c r="G64" i="1"/>
  <c r="H64" i="1" s="1"/>
  <c r="G207" i="1"/>
  <c r="H207" i="1" s="1"/>
  <c r="G334" i="1"/>
  <c r="H334" i="1" s="1"/>
  <c r="G132" i="1"/>
  <c r="H132" i="1" s="1"/>
  <c r="G91" i="1"/>
  <c r="H91" i="1" s="1"/>
  <c r="G92" i="1"/>
  <c r="H92" i="1" s="1"/>
  <c r="I144" i="1"/>
  <c r="J144" i="1" s="1"/>
  <c r="I242" i="1"/>
  <c r="J242" i="1" s="1"/>
  <c r="F346" i="1"/>
  <c r="F194" i="1"/>
  <c r="F11" i="1"/>
  <c r="F152" i="1"/>
  <c r="F226" i="1"/>
  <c r="F59" i="1"/>
  <c r="F144" i="1"/>
  <c r="F290" i="1"/>
  <c r="F19" i="1"/>
  <c r="G151" i="1"/>
  <c r="H151" i="1" s="1"/>
  <c r="G265" i="1"/>
  <c r="H265" i="1" s="1"/>
  <c r="G148" i="1"/>
  <c r="H148" i="1" s="1"/>
  <c r="G277" i="1"/>
  <c r="H277" i="1" s="1"/>
  <c r="G205" i="1"/>
  <c r="H205" i="1" s="1"/>
  <c r="G103" i="1"/>
  <c r="H103" i="1" s="1"/>
  <c r="G339" i="1"/>
  <c r="H339" i="1" s="1"/>
  <c r="G119" i="1"/>
  <c r="H119" i="1" s="1"/>
  <c r="G123" i="1"/>
  <c r="H123" i="1" s="1"/>
  <c r="G185" i="1"/>
  <c r="H185" i="1" s="1"/>
  <c r="G161" i="1"/>
  <c r="H161" i="1" s="1"/>
  <c r="G101" i="1"/>
  <c r="H101" i="1" s="1"/>
  <c r="G126" i="1"/>
  <c r="H126" i="1" s="1"/>
  <c r="G48" i="1"/>
  <c r="H48" i="1" s="1"/>
  <c r="G31" i="1"/>
  <c r="H31" i="1" s="1"/>
  <c r="G260" i="1"/>
  <c r="H260" i="1" s="1"/>
  <c r="G170" i="1"/>
  <c r="H170" i="1" s="1"/>
  <c r="G324" i="1"/>
  <c r="H324" i="1" s="1"/>
  <c r="G68" i="1"/>
  <c r="H68" i="1" s="1"/>
  <c r="G332" i="1"/>
  <c r="H332" i="1" s="1"/>
  <c r="G266" i="1"/>
  <c r="H266" i="1" s="1"/>
  <c r="G192" i="1"/>
  <c r="H192" i="1" s="1"/>
  <c r="G108" i="1"/>
  <c r="H108" i="1" s="1"/>
  <c r="G100" i="1"/>
  <c r="H100" i="1" s="1"/>
  <c r="G213" i="1"/>
  <c r="H213" i="1" s="1"/>
  <c r="G317" i="1"/>
  <c r="H317" i="1" s="1"/>
  <c r="F48" i="1"/>
  <c r="F154" i="1"/>
  <c r="F67" i="1"/>
  <c r="G272" i="1"/>
  <c r="H272" i="1" s="1"/>
  <c r="G281" i="1"/>
  <c r="H281" i="1" s="1"/>
  <c r="G133" i="1"/>
  <c r="H133" i="1" s="1"/>
  <c r="G274" i="1"/>
  <c r="H274" i="1" s="1"/>
  <c r="G242" i="1"/>
  <c r="H242" i="1" s="1"/>
  <c r="G236" i="1"/>
  <c r="H236" i="1" s="1"/>
  <c r="G75" i="1"/>
  <c r="H75" i="1" s="1"/>
  <c r="G258" i="1"/>
  <c r="H258" i="1" s="1"/>
  <c r="G95" i="1"/>
  <c r="H95" i="1" s="1"/>
  <c r="G237" i="1"/>
  <c r="H237" i="1" s="1"/>
  <c r="G164" i="1"/>
  <c r="H164" i="1" s="1"/>
  <c r="I234" i="1"/>
  <c r="J234" i="1" s="1"/>
  <c r="S364" i="1"/>
  <c r="F177" i="1"/>
  <c r="F338" i="1"/>
  <c r="G42" i="1"/>
  <c r="H42" i="1" s="1"/>
  <c r="G52" i="1"/>
  <c r="H52" i="1" s="1"/>
  <c r="G275" i="1"/>
  <c r="H275" i="1" s="1"/>
  <c r="G124" i="1"/>
  <c r="H124" i="1" s="1"/>
  <c r="G313" i="1"/>
  <c r="H313" i="1" s="1"/>
  <c r="G307" i="1"/>
  <c r="H307" i="1" s="1"/>
  <c r="G99" i="1"/>
  <c r="H99" i="1" s="1"/>
  <c r="G278" i="1"/>
  <c r="H278" i="1" s="1"/>
  <c r="G154" i="1"/>
  <c r="H154" i="1" s="1"/>
  <c r="G143" i="1"/>
  <c r="H143" i="1" s="1"/>
  <c r="G135" i="1"/>
  <c r="H135" i="1" s="1"/>
  <c r="G19" i="1"/>
  <c r="H19" i="1" s="1"/>
  <c r="G211" i="1"/>
  <c r="H211" i="1" s="1"/>
  <c r="I274" i="1"/>
  <c r="J274" i="1" s="1"/>
  <c r="F170" i="1"/>
  <c r="F128" i="1"/>
  <c r="F347" i="1"/>
  <c r="F163" i="1"/>
  <c r="F99" i="1"/>
  <c r="F26" i="1"/>
  <c r="G12" i="1"/>
  <c r="H12" i="1" s="1"/>
  <c r="G259" i="1"/>
  <c r="H259" i="1" s="1"/>
  <c r="G311" i="1"/>
  <c r="H311" i="1" s="1"/>
  <c r="G223" i="1"/>
  <c r="H223" i="1" s="1"/>
  <c r="G199" i="1"/>
  <c r="H199" i="1" s="1"/>
  <c r="G247" i="1"/>
  <c r="H247" i="1" s="1"/>
  <c r="G215" i="1"/>
  <c r="H215" i="1" s="1"/>
  <c r="G89" i="1"/>
  <c r="H89" i="1" s="1"/>
  <c r="G198" i="1"/>
  <c r="H198" i="1" s="1"/>
  <c r="G304" i="1"/>
  <c r="H304" i="1" s="1"/>
  <c r="G178" i="1"/>
  <c r="H178" i="1" s="1"/>
  <c r="G58" i="1"/>
  <c r="H58" i="1" s="1"/>
  <c r="G155" i="1"/>
  <c r="H155" i="1" s="1"/>
  <c r="G188" i="1"/>
  <c r="H188" i="1" s="1"/>
  <c r="G186" i="1"/>
  <c r="H186" i="1" s="1"/>
  <c r="G298" i="1"/>
  <c r="H298" i="1" s="1"/>
  <c r="G28" i="1"/>
  <c r="H28" i="1" s="1"/>
  <c r="G51" i="1"/>
  <c r="H51" i="1" s="1"/>
  <c r="G153" i="1"/>
  <c r="H153" i="1" s="1"/>
  <c r="G34" i="1"/>
  <c r="H34" i="1" s="1"/>
  <c r="G184" i="1"/>
  <c r="H184" i="1" s="1"/>
  <c r="G122" i="1"/>
  <c r="H122" i="1" s="1"/>
  <c r="G346" i="1"/>
  <c r="H346" i="1" s="1"/>
  <c r="G209" i="1"/>
  <c r="H209" i="1" s="1"/>
  <c r="G41" i="1"/>
  <c r="H41" i="1" s="1"/>
  <c r="G54" i="1"/>
  <c r="H54" i="1" s="1"/>
  <c r="G347" i="1"/>
  <c r="H347" i="1" s="1"/>
  <c r="G203" i="1"/>
  <c r="H203" i="1" s="1"/>
  <c r="F216" i="1"/>
  <c r="F249" i="1"/>
  <c r="F115" i="1"/>
  <c r="F258" i="1"/>
  <c r="F137" i="1"/>
  <c r="G175" i="1"/>
  <c r="H175" i="1" s="1"/>
  <c r="G319" i="1"/>
  <c r="H319" i="1" s="1"/>
  <c r="G287" i="1"/>
  <c r="H287" i="1" s="1"/>
  <c r="G251" i="1"/>
  <c r="H251" i="1" s="1"/>
  <c r="G53" i="1"/>
  <c r="H53" i="1" s="1"/>
  <c r="G241" i="1"/>
  <c r="H241" i="1" s="1"/>
  <c r="G117" i="1"/>
  <c r="H117" i="1" s="1"/>
  <c r="G20" i="1"/>
  <c r="H20" i="1" s="1"/>
  <c r="G322" i="1"/>
  <c r="H322" i="1" s="1"/>
  <c r="G200" i="1"/>
  <c r="H200" i="1" s="1"/>
  <c r="G36" i="1"/>
  <c r="H36" i="1" s="1"/>
  <c r="G109" i="1"/>
  <c r="H109" i="1" s="1"/>
  <c r="F40" i="1"/>
  <c r="F296" i="1"/>
  <c r="F248" i="1"/>
  <c r="G341" i="1"/>
  <c r="H341" i="1" s="1"/>
  <c r="G296" i="1"/>
  <c r="H296" i="1" s="1"/>
  <c r="G231" i="1"/>
  <c r="H231" i="1" s="1"/>
  <c r="G114" i="1"/>
  <c r="H114" i="1" s="1"/>
  <c r="G308" i="1"/>
  <c r="H308" i="1" s="1"/>
  <c r="G219" i="1"/>
  <c r="H219" i="1" s="1"/>
  <c r="G245" i="1"/>
  <c r="H245" i="1" s="1"/>
  <c r="G37" i="1"/>
  <c r="H37" i="1" s="1"/>
  <c r="G70" i="1"/>
  <c r="H70" i="1" s="1"/>
  <c r="F83" i="1"/>
  <c r="I161" i="1"/>
  <c r="J161" i="1" s="1"/>
  <c r="F58" i="1"/>
  <c r="F344" i="1"/>
  <c r="F289" i="1"/>
  <c r="G49" i="1"/>
  <c r="H49" i="1" s="1"/>
  <c r="F147" i="1"/>
  <c r="F321" i="1"/>
  <c r="F161" i="1"/>
  <c r="G187" i="1"/>
  <c r="H187" i="1" s="1"/>
  <c r="G337" i="1"/>
  <c r="H337" i="1" s="1"/>
  <c r="G310" i="1"/>
  <c r="H310" i="1" s="1"/>
  <c r="G50" i="1"/>
  <c r="H50" i="1" s="1"/>
  <c r="G191" i="1"/>
  <c r="H191" i="1" s="1"/>
  <c r="G134" i="1"/>
  <c r="H134" i="1" s="1"/>
  <c r="G235" i="1"/>
  <c r="H235" i="1" s="1"/>
  <c r="G232" i="1"/>
  <c r="H232" i="1" s="1"/>
  <c r="G149" i="1"/>
  <c r="H149" i="1" s="1"/>
  <c r="G84" i="1"/>
  <c r="H84" i="1" s="1"/>
  <c r="G230" i="1"/>
  <c r="H230" i="1" s="1"/>
  <c r="G280" i="1"/>
  <c r="H280" i="1" s="1"/>
  <c r="G73" i="1"/>
  <c r="H73" i="1" s="1"/>
  <c r="G195" i="1"/>
  <c r="H195" i="1" s="1"/>
  <c r="G361" i="1"/>
  <c r="H361" i="1" s="1"/>
  <c r="G216" i="1"/>
  <c r="H216" i="1" s="1"/>
  <c r="G56" i="1"/>
  <c r="H56" i="1" s="1"/>
  <c r="G264" i="1"/>
  <c r="H264" i="1" s="1"/>
  <c r="G348" i="1"/>
  <c r="H348" i="1" s="1"/>
  <c r="G80" i="1"/>
  <c r="H80" i="1" s="1"/>
  <c r="G342" i="1"/>
  <c r="H342" i="1" s="1"/>
  <c r="G57" i="1"/>
  <c r="H57" i="1" s="1"/>
  <c r="G172" i="1"/>
  <c r="H172" i="1" s="1"/>
  <c r="G11" i="1"/>
  <c r="H11" i="1" s="1"/>
  <c r="G27" i="1"/>
  <c r="H27" i="1" s="1"/>
  <c r="G45" i="1"/>
  <c r="H45" i="1" s="1"/>
  <c r="F42" i="1"/>
  <c r="G271" i="1"/>
  <c r="H271" i="1" s="1"/>
  <c r="I210" i="1"/>
  <c r="J210" i="1" s="1"/>
  <c r="G8" i="1"/>
  <c r="H8" i="1" s="1"/>
  <c r="F280" i="1"/>
  <c r="G214" i="1"/>
  <c r="H214" i="1" s="1"/>
  <c r="F298" i="1"/>
  <c r="F9" i="1"/>
  <c r="G293" i="1"/>
  <c r="H293" i="1" s="1"/>
  <c r="G222" i="1"/>
  <c r="H222" i="1" s="1"/>
  <c r="G24" i="1"/>
  <c r="H24" i="1" s="1"/>
  <c r="G268" i="1"/>
  <c r="H268" i="1" s="1"/>
  <c r="G118" i="1"/>
  <c r="H118" i="1" s="1"/>
  <c r="G284" i="1"/>
  <c r="H284" i="1" s="1"/>
  <c r="G106" i="1"/>
  <c r="H106" i="1" s="1"/>
  <c r="G349" i="1"/>
  <c r="H349" i="1" s="1"/>
  <c r="G77" i="1"/>
  <c r="H77" i="1" s="1"/>
  <c r="G163" i="1"/>
  <c r="H163" i="1" s="1"/>
  <c r="G238" i="1"/>
  <c r="H238" i="1" s="1"/>
  <c r="G336" i="1"/>
  <c r="H336" i="1" s="1"/>
  <c r="G140" i="1"/>
  <c r="H140" i="1" s="1"/>
  <c r="G167" i="1"/>
  <c r="H167" i="1" s="1"/>
  <c r="G257" i="1"/>
  <c r="H257" i="1" s="1"/>
  <c r="G283" i="1"/>
  <c r="H283" i="1" s="1"/>
  <c r="G141" i="1"/>
  <c r="H141" i="1" s="1"/>
  <c r="G183" i="1"/>
  <c r="H183" i="1" s="1"/>
  <c r="G350" i="1"/>
  <c r="H350" i="1" s="1"/>
  <c r="G86" i="1"/>
  <c r="H86" i="1" s="1"/>
  <c r="G306" i="1"/>
  <c r="H306" i="1" s="1"/>
  <c r="G112" i="1"/>
  <c r="H112" i="1" s="1"/>
  <c r="G327" i="1"/>
  <c r="H327" i="1" s="1"/>
  <c r="I27" i="1"/>
  <c r="J27" i="1" s="1"/>
  <c r="F259" i="1"/>
  <c r="F178" i="1"/>
  <c r="F66" i="1"/>
  <c r="F81" i="1"/>
  <c r="F56" i="1"/>
  <c r="F27" i="1"/>
  <c r="G229" i="1"/>
  <c r="H229" i="1" s="1"/>
  <c r="G254" i="1"/>
  <c r="H254" i="1" s="1"/>
  <c r="G85" i="1"/>
  <c r="H85" i="1" s="1"/>
  <c r="G94" i="1"/>
  <c r="H94" i="1" s="1"/>
  <c r="G292" i="1"/>
  <c r="H292" i="1" s="1"/>
  <c r="G206" i="1"/>
  <c r="H206" i="1" s="1"/>
  <c r="G107" i="1"/>
  <c r="H107" i="1" s="1"/>
  <c r="G96" i="1"/>
  <c r="H96" i="1" s="1"/>
  <c r="G220" i="1"/>
  <c r="H220" i="1" s="1"/>
  <c r="G190" i="1"/>
  <c r="H190" i="1" s="1"/>
  <c r="G157" i="1"/>
  <c r="H157" i="1" s="1"/>
  <c r="G38" i="1"/>
  <c r="H38" i="1" s="1"/>
  <c r="G285" i="1"/>
  <c r="H285" i="1" s="1"/>
  <c r="G25" i="1"/>
  <c r="H25" i="1" s="1"/>
  <c r="G227" i="1"/>
  <c r="H227" i="1" s="1"/>
  <c r="G180" i="1"/>
  <c r="H180" i="1" s="1"/>
  <c r="G252" i="1"/>
  <c r="H252" i="1" s="1"/>
  <c r="G179" i="1"/>
  <c r="H179" i="1" s="1"/>
  <c r="G286" i="1"/>
  <c r="H286" i="1" s="1"/>
  <c r="G291" i="1"/>
  <c r="H291" i="1" s="1"/>
  <c r="G102" i="1"/>
  <c r="H102" i="1" s="1"/>
  <c r="G344" i="1"/>
  <c r="H344" i="1" s="1"/>
  <c r="G325" i="1"/>
  <c r="H325" i="1" s="1"/>
  <c r="G26" i="1"/>
  <c r="H26" i="1" s="1"/>
  <c r="G43" i="1"/>
  <c r="H43" i="1" s="1"/>
  <c r="F120" i="1"/>
  <c r="F90" i="1"/>
  <c r="I364" i="1"/>
  <c r="F179" i="1"/>
  <c r="G137" i="1"/>
  <c r="H137" i="1" s="1"/>
  <c r="G150" i="1"/>
  <c r="H150" i="1" s="1"/>
  <c r="G66" i="1"/>
  <c r="H66" i="1" s="1"/>
  <c r="G197" i="1"/>
  <c r="H197" i="1" s="1"/>
  <c r="G297" i="1"/>
  <c r="H297" i="1" s="1"/>
  <c r="G40" i="1"/>
  <c r="H40" i="1" s="1"/>
  <c r="G189" i="1"/>
  <c r="H189" i="1" s="1"/>
  <c r="G226" i="1"/>
  <c r="H226" i="1" s="1"/>
  <c r="G97" i="1"/>
  <c r="H97" i="1" s="1"/>
  <c r="G244" i="1"/>
  <c r="H244" i="1" s="1"/>
  <c r="G357" i="1"/>
  <c r="H357" i="1" s="1"/>
  <c r="G358" i="1"/>
  <c r="H358" i="1" s="1"/>
  <c r="G23" i="1"/>
  <c r="H23" i="1" s="1"/>
  <c r="G46" i="1"/>
  <c r="H46" i="1" s="1"/>
  <c r="F320" i="1"/>
  <c r="F89" i="1"/>
  <c r="F75" i="1"/>
  <c r="F96" i="1"/>
  <c r="G289" i="1"/>
  <c r="H289" i="1" s="1"/>
  <c r="G162" i="1"/>
  <c r="H162" i="1" s="1"/>
  <c r="G129" i="1"/>
  <c r="H129" i="1" s="1"/>
  <c r="G253" i="1"/>
  <c r="H253" i="1" s="1"/>
  <c r="G116" i="1"/>
  <c r="H116" i="1" s="1"/>
  <c r="G15" i="1"/>
  <c r="H15" i="1" s="1"/>
  <c r="G93" i="1"/>
  <c r="H93" i="1" s="1"/>
  <c r="G269" i="1"/>
  <c r="H269" i="1" s="1"/>
  <c r="G248" i="1"/>
  <c r="H248" i="1" s="1"/>
  <c r="G338" i="1"/>
  <c r="H338" i="1" s="1"/>
  <c r="G204" i="1"/>
  <c r="H204" i="1" s="1"/>
  <c r="G354" i="1"/>
  <c r="H354" i="1" s="1"/>
  <c r="F288" i="1"/>
  <c r="F219" i="1"/>
  <c r="G256" i="1"/>
  <c r="H256" i="1" s="1"/>
  <c r="G318" i="1"/>
  <c r="H318" i="1" s="1"/>
  <c r="F150" i="1"/>
  <c r="F160" i="1"/>
  <c r="F88" i="1"/>
  <c r="F38" i="1"/>
  <c r="F328" i="1"/>
  <c r="F315" i="1"/>
  <c r="I257" i="1"/>
  <c r="J257" i="1" s="1"/>
  <c r="F7" i="1"/>
  <c r="I208" i="1"/>
  <c r="J208" i="1" s="1"/>
  <c r="I129" i="1"/>
  <c r="J129" i="1" s="1"/>
  <c r="I203" i="1"/>
  <c r="J203" i="1" s="1"/>
  <c r="I88" i="1"/>
  <c r="J88" i="1" s="1"/>
  <c r="I270" i="1"/>
  <c r="J270" i="1" s="1"/>
  <c r="I51" i="1"/>
  <c r="J51" i="1" s="1"/>
  <c r="I322" i="1"/>
  <c r="J322" i="1" s="1"/>
  <c r="I103" i="1"/>
  <c r="J103" i="1" s="1"/>
  <c r="I11" i="1"/>
  <c r="J11" i="1" s="1"/>
  <c r="I267" i="1"/>
  <c r="J267" i="1" s="1"/>
  <c r="I218" i="1"/>
  <c r="J218" i="1" s="1"/>
  <c r="I260" i="1"/>
  <c r="J260" i="1" s="1"/>
  <c r="I239" i="1"/>
  <c r="J239" i="1" s="1"/>
  <c r="I96" i="1"/>
  <c r="J96" i="1" s="1"/>
  <c r="I198" i="1"/>
  <c r="J198" i="1" s="1"/>
  <c r="I241" i="1"/>
  <c r="J241" i="1" s="1"/>
  <c r="I258" i="1"/>
  <c r="J258" i="1" s="1"/>
  <c r="I36" i="1"/>
  <c r="J36" i="1" s="1"/>
  <c r="I119" i="1"/>
  <c r="J119" i="1" s="1"/>
  <c r="I304" i="1"/>
  <c r="J304" i="1" s="1"/>
  <c r="I226" i="1"/>
  <c r="J226" i="1" s="1"/>
  <c r="I204" i="1"/>
  <c r="J204" i="1" s="1"/>
  <c r="I199" i="1"/>
  <c r="J199" i="1" s="1"/>
  <c r="I332" i="1"/>
  <c r="J332" i="1" s="1"/>
  <c r="I59" i="1"/>
  <c r="J59" i="1" s="1"/>
  <c r="I49" i="1"/>
  <c r="J49" i="1" s="1"/>
  <c r="I150" i="1"/>
  <c r="J150" i="1" s="1"/>
  <c r="I221" i="1"/>
  <c r="J221" i="1" s="1"/>
  <c r="I183" i="1"/>
  <c r="J183" i="1" s="1"/>
  <c r="I165" i="1"/>
  <c r="J165" i="1" s="1"/>
  <c r="I16" i="1"/>
  <c r="J16" i="1" s="1"/>
  <c r="I224" i="1"/>
  <c r="J224" i="1" s="1"/>
  <c r="I227" i="1"/>
  <c r="J227" i="1" s="1"/>
  <c r="I168" i="1"/>
  <c r="J168" i="1" s="1"/>
  <c r="I240" i="1"/>
  <c r="J240" i="1" s="1"/>
  <c r="I38" i="1"/>
  <c r="J38" i="1" s="1"/>
  <c r="I176" i="1"/>
  <c r="J176" i="1" s="1"/>
  <c r="I182" i="1"/>
  <c r="J182" i="1" s="1"/>
  <c r="I296" i="1"/>
  <c r="J296" i="1" s="1"/>
  <c r="I191" i="1"/>
  <c r="J191" i="1" s="1"/>
  <c r="I186" i="1"/>
  <c r="J186" i="1" s="1"/>
  <c r="I194" i="1"/>
  <c r="J194" i="1" s="1"/>
  <c r="I109" i="1"/>
  <c r="J109" i="1" s="1"/>
  <c r="F95" i="1"/>
  <c r="F86" i="1"/>
  <c r="F31" i="1"/>
  <c r="F118" i="1"/>
  <c r="F336" i="1"/>
  <c r="F325" i="1"/>
  <c r="F45" i="1"/>
  <c r="I15" i="1"/>
  <c r="J15" i="1" s="1"/>
  <c r="I130" i="1"/>
  <c r="J130" i="1" s="1"/>
  <c r="I66" i="1"/>
  <c r="J66" i="1" s="1"/>
  <c r="I112" i="1"/>
  <c r="J112" i="1" s="1"/>
  <c r="I246" i="1"/>
  <c r="J246" i="1" s="1"/>
  <c r="I297" i="1"/>
  <c r="J297" i="1" s="1"/>
  <c r="I120" i="1"/>
  <c r="J120" i="1" s="1"/>
  <c r="I147" i="1"/>
  <c r="J147" i="1" s="1"/>
  <c r="I91" i="1"/>
  <c r="J91" i="1" s="1"/>
  <c r="I124" i="1"/>
  <c r="J124" i="1" s="1"/>
  <c r="I359" i="1"/>
  <c r="J359" i="1" s="1"/>
  <c r="I115" i="1"/>
  <c r="J115" i="1" s="1"/>
  <c r="I181" i="1"/>
  <c r="J181" i="1" s="1"/>
  <c r="I86" i="1"/>
  <c r="J86" i="1" s="1"/>
  <c r="I13" i="1"/>
  <c r="J13" i="1" s="1"/>
  <c r="I327" i="1"/>
  <c r="J327" i="1" s="1"/>
  <c r="I128" i="1"/>
  <c r="J128" i="1" s="1"/>
  <c r="I294" i="1"/>
  <c r="J294" i="1" s="1"/>
  <c r="I83" i="1"/>
  <c r="J83" i="1" s="1"/>
  <c r="I290" i="1"/>
  <c r="J290" i="1" s="1"/>
  <c r="I68" i="1"/>
  <c r="J68" i="1" s="1"/>
  <c r="I167" i="1"/>
  <c r="J167" i="1" s="1"/>
  <c r="I35" i="1"/>
  <c r="J35" i="1" s="1"/>
  <c r="I254" i="1"/>
  <c r="J254" i="1" s="1"/>
  <c r="I298" i="1"/>
  <c r="J298" i="1" s="1"/>
  <c r="I236" i="1"/>
  <c r="J236" i="1" s="1"/>
  <c r="I303" i="1"/>
  <c r="J303" i="1" s="1"/>
  <c r="I343" i="1"/>
  <c r="J343" i="1" s="1"/>
  <c r="I163" i="1"/>
  <c r="J163" i="1" s="1"/>
  <c r="I153" i="1"/>
  <c r="J153" i="1" s="1"/>
  <c r="I58" i="1"/>
  <c r="J58" i="1" s="1"/>
  <c r="I14" i="1"/>
  <c r="J14" i="1" s="1"/>
  <c r="I95" i="1"/>
  <c r="J95" i="1" s="1"/>
  <c r="I336" i="1"/>
  <c r="J336" i="1" s="1"/>
  <c r="I28" i="1"/>
  <c r="J28" i="1" s="1"/>
  <c r="I196" i="1"/>
  <c r="J196" i="1" s="1"/>
  <c r="I197" i="1"/>
  <c r="J197" i="1" s="1"/>
  <c r="I237" i="1"/>
  <c r="J237" i="1" s="1"/>
  <c r="I275" i="1"/>
  <c r="J275" i="1" s="1"/>
  <c r="F165" i="1"/>
  <c r="F233" i="1"/>
  <c r="I195" i="1"/>
  <c r="J195" i="1" s="1"/>
  <c r="I282" i="1"/>
  <c r="J282" i="1" s="1"/>
  <c r="I209" i="1"/>
  <c r="J209" i="1" s="1"/>
  <c r="I352" i="1"/>
  <c r="J352" i="1" s="1"/>
  <c r="F184" i="1"/>
  <c r="F201" i="1"/>
  <c r="I253" i="1"/>
  <c r="J253" i="1" s="1"/>
  <c r="F39" i="1"/>
  <c r="F23" i="1"/>
  <c r="F188" i="1"/>
  <c r="F322" i="1"/>
  <c r="F145" i="1"/>
  <c r="I360" i="1"/>
  <c r="J360" i="1" s="1"/>
  <c r="I269" i="1"/>
  <c r="J269" i="1" s="1"/>
  <c r="I99" i="1"/>
  <c r="J99" i="1" s="1"/>
  <c r="I152" i="1"/>
  <c r="J152" i="1" s="1"/>
  <c r="I33" i="1"/>
  <c r="J33" i="1" s="1"/>
  <c r="I219" i="1"/>
  <c r="J219" i="1" s="1"/>
  <c r="I292" i="1"/>
  <c r="J292" i="1" s="1"/>
  <c r="I348" i="1"/>
  <c r="J348" i="1" s="1"/>
  <c r="I315" i="1"/>
  <c r="J315" i="1" s="1"/>
  <c r="I230" i="1"/>
  <c r="J230" i="1" s="1"/>
  <c r="I174" i="1"/>
  <c r="J174" i="1" s="1"/>
  <c r="I45" i="1"/>
  <c r="J45" i="1" s="1"/>
  <c r="I329" i="1"/>
  <c r="J329" i="1" s="1"/>
  <c r="I160" i="1"/>
  <c r="J160" i="1" s="1"/>
  <c r="I9" i="1"/>
  <c r="J9" i="1" s="1"/>
  <c r="I171" i="1"/>
  <c r="J171" i="1" s="1"/>
  <c r="I19" i="1"/>
  <c r="J19" i="1" s="1"/>
  <c r="I100" i="1"/>
  <c r="J100" i="1" s="1"/>
  <c r="I353" i="1"/>
  <c r="J353" i="1" s="1"/>
  <c r="I30" i="1"/>
  <c r="J30" i="1" s="1"/>
  <c r="I31" i="1"/>
  <c r="J31" i="1" s="1"/>
  <c r="I102" i="1"/>
  <c r="J102" i="1" s="1"/>
  <c r="I21" i="1"/>
  <c r="J21" i="1" s="1"/>
  <c r="I32" i="1"/>
  <c r="J32" i="1" s="1"/>
  <c r="I251" i="1"/>
  <c r="J251" i="1" s="1"/>
  <c r="I185" i="1"/>
  <c r="J185" i="1" s="1"/>
  <c r="I90" i="1"/>
  <c r="J90" i="1" s="1"/>
  <c r="F64" i="1"/>
  <c r="I321" i="1"/>
  <c r="J321" i="1" s="1"/>
  <c r="I250" i="1"/>
  <c r="J250" i="1" s="1"/>
  <c r="I325" i="1"/>
  <c r="J325" i="1" s="1"/>
  <c r="I223" i="1"/>
  <c r="J223" i="1" s="1"/>
  <c r="I337" i="1"/>
  <c r="J337" i="1" s="1"/>
  <c r="F114" i="1"/>
  <c r="F243" i="1"/>
  <c r="I56" i="1"/>
  <c r="J56" i="1" s="1"/>
  <c r="I305" i="1"/>
  <c r="J305" i="1" s="1"/>
  <c r="I64" i="1"/>
  <c r="J64" i="1" s="1"/>
  <c r="I271" i="1"/>
  <c r="J271" i="1" s="1"/>
  <c r="I172" i="1"/>
  <c r="J172" i="1" s="1"/>
  <c r="I17" i="1"/>
  <c r="J17" i="1" s="1"/>
  <c r="F15" i="1"/>
  <c r="F349" i="1"/>
  <c r="F183" i="1"/>
  <c r="F354" i="1"/>
  <c r="I188" i="1"/>
  <c r="J188" i="1" s="1"/>
  <c r="F33" i="1"/>
  <c r="I216" i="1"/>
  <c r="J216" i="1" s="1"/>
  <c r="I47" i="1"/>
  <c r="J47" i="1" s="1"/>
  <c r="I280" i="1"/>
  <c r="J280" i="1" s="1"/>
  <c r="I330" i="1"/>
  <c r="J330" i="1" s="1"/>
  <c r="I256" i="1"/>
  <c r="J256" i="1" s="1"/>
  <c r="I65" i="1"/>
  <c r="J65" i="1" s="1"/>
  <c r="I94" i="1"/>
  <c r="J94" i="1" s="1"/>
  <c r="I307" i="1"/>
  <c r="J307" i="1" s="1"/>
  <c r="I324" i="1"/>
  <c r="J324" i="1" s="1"/>
  <c r="I346" i="1"/>
  <c r="J346" i="1" s="1"/>
  <c r="I301" i="1"/>
  <c r="J301" i="1" s="1"/>
  <c r="I286" i="1"/>
  <c r="J286" i="1" s="1"/>
  <c r="I355" i="1"/>
  <c r="J355" i="1" s="1"/>
  <c r="I232" i="1"/>
  <c r="J232" i="1" s="1"/>
  <c r="I41" i="1"/>
  <c r="J41" i="1" s="1"/>
  <c r="I123" i="1"/>
  <c r="J123" i="1" s="1"/>
  <c r="I341" i="1"/>
  <c r="J341" i="1" s="1"/>
  <c r="I81" i="1"/>
  <c r="J81" i="1" s="1"/>
  <c r="I18" i="1"/>
  <c r="J18" i="1" s="1"/>
  <c r="I206" i="1"/>
  <c r="J206" i="1" s="1"/>
  <c r="I338" i="1"/>
  <c r="J338" i="1" s="1"/>
  <c r="I72" i="1"/>
  <c r="J72" i="1" s="1"/>
  <c r="I54" i="1"/>
  <c r="J54" i="1" s="1"/>
  <c r="I217" i="1"/>
  <c r="J217" i="1" s="1"/>
  <c r="I266" i="1"/>
  <c r="J266" i="1" s="1"/>
  <c r="I44" i="1"/>
  <c r="J44" i="1" s="1"/>
  <c r="I110" i="1"/>
  <c r="J110" i="1" s="1"/>
  <c r="I273" i="1"/>
  <c r="J273" i="1" s="1"/>
  <c r="I177" i="1"/>
  <c r="J177" i="1" s="1"/>
  <c r="I154" i="1"/>
  <c r="J154" i="1" s="1"/>
  <c r="I318" i="1"/>
  <c r="J318" i="1" s="1"/>
  <c r="I248" i="1"/>
  <c r="J248" i="1" s="1"/>
  <c r="I302" i="1"/>
  <c r="J302" i="1" s="1"/>
  <c r="I287" i="1"/>
  <c r="J287" i="1" s="1"/>
  <c r="I228" i="1"/>
  <c r="J228" i="1" s="1"/>
  <c r="I317" i="1"/>
  <c r="J317" i="1" s="1"/>
  <c r="I87" i="1"/>
  <c r="J87" i="1" s="1"/>
  <c r="I308" i="1"/>
  <c r="J308" i="1" s="1"/>
  <c r="F234" i="1"/>
  <c r="F253" i="1"/>
  <c r="F173" i="1"/>
  <c r="I39" i="1"/>
  <c r="J39" i="1" s="1"/>
  <c r="F196" i="1"/>
  <c r="F8" i="1"/>
  <c r="F21" i="1"/>
  <c r="I229" i="1"/>
  <c r="J229" i="1" s="1"/>
  <c r="F49" i="1"/>
  <c r="I40" i="1"/>
  <c r="J40" i="1" s="1"/>
  <c r="I184" i="1"/>
  <c r="J184" i="1" s="1"/>
  <c r="I349" i="1"/>
  <c r="J349" i="1" s="1"/>
  <c r="I288" i="1"/>
  <c r="J288" i="1" s="1"/>
  <c r="I169" i="1"/>
  <c r="J169" i="1" s="1"/>
  <c r="I74" i="1"/>
  <c r="J74" i="1" s="1"/>
  <c r="I173" i="1"/>
  <c r="J173" i="1" s="1"/>
  <c r="I77" i="1"/>
  <c r="J77" i="1" s="1"/>
  <c r="I351" i="1"/>
  <c r="J351" i="1" s="1"/>
  <c r="I105" i="1"/>
  <c r="J105" i="1" s="1"/>
  <c r="I10" i="1"/>
  <c r="J10" i="1" s="1"/>
  <c r="I71" i="1"/>
  <c r="J71" i="1" s="1"/>
  <c r="I339" i="1"/>
  <c r="J339" i="1" s="1"/>
  <c r="I264" i="1"/>
  <c r="J264" i="1" s="1"/>
  <c r="I73" i="1"/>
  <c r="J73" i="1" s="1"/>
  <c r="I118" i="1"/>
  <c r="J118" i="1" s="1"/>
  <c r="I243" i="1"/>
  <c r="J243" i="1" s="1"/>
  <c r="I350" i="1"/>
  <c r="J350" i="1" s="1"/>
  <c r="I113" i="1"/>
  <c r="J113" i="1" s="1"/>
  <c r="I50" i="1"/>
  <c r="J50" i="1" s="1"/>
  <c r="I93" i="1"/>
  <c r="J93" i="1" s="1"/>
  <c r="G35" i="1"/>
  <c r="H35" i="1" s="1"/>
  <c r="I104" i="1"/>
  <c r="J104" i="1" s="1"/>
  <c r="I142" i="1"/>
  <c r="J142" i="1" s="1"/>
  <c r="I249" i="1"/>
  <c r="J249" i="1" s="1"/>
  <c r="I43" i="1"/>
  <c r="J43" i="1" s="1"/>
  <c r="F124" i="1"/>
  <c r="F340" i="1"/>
  <c r="F171" i="1"/>
  <c r="I233" i="1"/>
  <c r="J233" i="1" s="1"/>
  <c r="I146" i="1"/>
  <c r="J146" i="1" s="1"/>
  <c r="I114" i="1"/>
  <c r="J114" i="1" s="1"/>
  <c r="I140" i="1"/>
  <c r="J140" i="1" s="1"/>
  <c r="I276" i="1"/>
  <c r="J276" i="1" s="1"/>
  <c r="F186" i="1"/>
  <c r="F51" i="1"/>
  <c r="G7" i="1"/>
  <c r="H7" i="1" s="1"/>
  <c r="I60" i="1"/>
  <c r="J60" i="1" s="1"/>
  <c r="I126" i="1"/>
  <c r="J126" i="1" s="1"/>
  <c r="I299" i="1"/>
  <c r="J299" i="1" s="1"/>
  <c r="I46" i="1"/>
  <c r="J46" i="1" s="1"/>
  <c r="F93" i="1"/>
  <c r="I340" i="1"/>
  <c r="J340" i="1" s="1"/>
  <c r="F13" i="1"/>
  <c r="F229" i="1"/>
  <c r="I67" i="1"/>
  <c r="J67" i="1" s="1"/>
  <c r="I48" i="1"/>
  <c r="J48" i="1" s="1"/>
  <c r="F35" i="1"/>
  <c r="I7" i="1"/>
  <c r="J7" i="1" s="1"/>
  <c r="I235" i="1"/>
  <c r="J235" i="1" s="1"/>
  <c r="I8" i="1"/>
  <c r="J8" i="1" s="1"/>
  <c r="I344" i="1"/>
  <c r="J344" i="1" s="1"/>
  <c r="I211" i="1"/>
  <c r="J211" i="1" s="1"/>
  <c r="I201" i="1"/>
  <c r="J201" i="1" s="1"/>
  <c r="I106" i="1"/>
  <c r="J106" i="1" s="1"/>
  <c r="I192" i="1"/>
  <c r="J192" i="1" s="1"/>
  <c r="I137" i="1"/>
  <c r="J137" i="1" s="1"/>
  <c r="I42" i="1"/>
  <c r="J42" i="1" s="1"/>
  <c r="I205" i="1"/>
  <c r="J205" i="1" s="1"/>
  <c r="I354" i="1"/>
  <c r="J354" i="1" s="1"/>
  <c r="I139" i="1"/>
  <c r="J139" i="1" s="1"/>
  <c r="I145" i="1"/>
  <c r="J145" i="1" s="1"/>
  <c r="I82" i="1"/>
  <c r="J82" i="1" s="1"/>
  <c r="I323" i="1"/>
  <c r="J323" i="1" s="1"/>
  <c r="I300" i="1"/>
  <c r="J300" i="1" s="1"/>
  <c r="I347" i="1"/>
  <c r="J347" i="1" s="1"/>
  <c r="I281" i="1"/>
  <c r="J281" i="1" s="1"/>
  <c r="I122" i="1"/>
  <c r="J122" i="1" s="1"/>
  <c r="I23" i="1"/>
  <c r="J23" i="1" s="1"/>
  <c r="I149" i="1"/>
  <c r="J149" i="1" s="1"/>
  <c r="I356" i="1"/>
  <c r="J356" i="1" s="1"/>
  <c r="I136" i="1"/>
  <c r="J136" i="1" s="1"/>
  <c r="I222" i="1"/>
  <c r="J222" i="1" s="1"/>
  <c r="I107" i="1"/>
  <c r="J107" i="1" s="1"/>
  <c r="I155" i="1"/>
  <c r="J155" i="1" s="1"/>
  <c r="I108" i="1"/>
  <c r="J108" i="1" s="1"/>
  <c r="F130" i="1"/>
  <c r="I135" i="1"/>
  <c r="J135" i="1" s="1"/>
  <c r="I24" i="1"/>
  <c r="J24" i="1" s="1"/>
  <c r="I313" i="1"/>
  <c r="J313" i="1" s="1"/>
  <c r="I179" i="1"/>
  <c r="J179" i="1" s="1"/>
  <c r="F119" i="1"/>
  <c r="I225" i="1"/>
  <c r="J225" i="1" s="1"/>
  <c r="I265" i="1"/>
  <c r="J265" i="1" s="1"/>
  <c r="I178" i="1"/>
  <c r="J178" i="1" s="1"/>
  <c r="I200" i="1"/>
  <c r="J200" i="1" s="1"/>
  <c r="I272" i="1"/>
  <c r="J272" i="1" s="1"/>
  <c r="F46" i="1"/>
  <c r="F180" i="1"/>
  <c r="I116" i="1"/>
  <c r="J116" i="1" s="1"/>
  <c r="I326" i="1"/>
  <c r="J326" i="1" s="1"/>
  <c r="I141" i="1"/>
  <c r="J141" i="1" s="1"/>
  <c r="F101" i="1"/>
  <c r="F327" i="1"/>
  <c r="F109" i="1"/>
  <c r="F167" i="1"/>
  <c r="I151" i="1"/>
  <c r="J151" i="1" s="1"/>
  <c r="F295" i="1"/>
  <c r="F326" i="1"/>
  <c r="I143" i="1"/>
  <c r="J143" i="1" s="1"/>
  <c r="I319" i="1"/>
  <c r="J319" i="1" s="1"/>
  <c r="I309" i="1"/>
  <c r="J309" i="1" s="1"/>
  <c r="F78" i="1"/>
  <c r="I334" i="1"/>
  <c r="J334" i="1" s="1"/>
  <c r="I117" i="1"/>
  <c r="J117" i="1" s="1"/>
  <c r="F206" i="1"/>
  <c r="F135" i="1"/>
  <c r="F230" i="1"/>
  <c r="I214" i="1"/>
  <c r="J214" i="1" s="1"/>
  <c r="I85" i="1"/>
  <c r="J85" i="1" s="1"/>
  <c r="F85" i="1"/>
  <c r="I55" i="1"/>
  <c r="J55" i="1" s="1"/>
  <c r="I29" i="1"/>
  <c r="J29" i="1" s="1"/>
  <c r="F61" i="1"/>
  <c r="F14" i="1"/>
  <c r="F212" i="1"/>
  <c r="I231" i="1"/>
  <c r="J231" i="1" s="1"/>
  <c r="I310" i="1"/>
  <c r="J310" i="1" s="1"/>
  <c r="F92" i="1"/>
  <c r="F238" i="1"/>
  <c r="I84" i="1"/>
  <c r="J84" i="1" s="1"/>
  <c r="F237" i="1"/>
  <c r="I263" i="1"/>
  <c r="J263" i="1" s="1"/>
  <c r="I78" i="1"/>
  <c r="J78" i="1" s="1"/>
  <c r="F231" i="1"/>
  <c r="F334" i="1"/>
  <c r="F117" i="1"/>
  <c r="F36" i="1"/>
  <c r="F214" i="1"/>
  <c r="I22" i="1"/>
  <c r="J22" i="1" s="1"/>
  <c r="I311" i="1"/>
  <c r="J311" i="1" s="1"/>
  <c r="F222" i="1"/>
  <c r="F359" i="1"/>
  <c r="F55" i="1"/>
  <c r="F284" i="1"/>
  <c r="F47" i="1"/>
  <c r="I61" i="1"/>
  <c r="J61" i="1" s="1"/>
  <c r="F71" i="1"/>
  <c r="F350" i="1"/>
  <c r="I295" i="1"/>
  <c r="J295" i="1" s="1"/>
  <c r="F156" i="1"/>
  <c r="F279" i="1"/>
  <c r="I268" i="1"/>
  <c r="J268" i="1" s="1"/>
  <c r="I164" i="1"/>
  <c r="J164" i="1" s="1"/>
  <c r="J7" i="3" l="1"/>
  <c r="J364" i="1"/>
  <c r="J19" i="3"/>
  <c r="J10" i="3"/>
  <c r="J13" i="3"/>
  <c r="J8" i="3"/>
  <c r="J16" i="3"/>
  <c r="J9" i="3"/>
  <c r="J14" i="3"/>
  <c r="J17" i="3"/>
  <c r="J11" i="3"/>
  <c r="J15" i="3"/>
  <c r="J12" i="3"/>
  <c r="H364" i="1"/>
  <c r="J367" i="1" l="1"/>
  <c r="J366" i="1"/>
  <c r="K277" i="1" s="1"/>
  <c r="L277" i="1" s="1"/>
  <c r="M277" i="1" s="1"/>
  <c r="N277" i="1" s="1"/>
  <c r="O277" i="1" s="1"/>
  <c r="K10" i="1" l="1"/>
  <c r="L10" i="1" s="1"/>
  <c r="M10" i="1" s="1"/>
  <c r="N10" i="1" s="1"/>
  <c r="O10" i="1" s="1"/>
  <c r="K266" i="1"/>
  <c r="L266" i="1" s="1"/>
  <c r="M266" i="1" s="1"/>
  <c r="N266" i="1" s="1"/>
  <c r="O266" i="1" s="1"/>
  <c r="K146" i="1"/>
  <c r="L146" i="1" s="1"/>
  <c r="M146" i="1" s="1"/>
  <c r="N146" i="1" s="1"/>
  <c r="O146" i="1" s="1"/>
  <c r="K339" i="1"/>
  <c r="L339" i="1" s="1"/>
  <c r="M339" i="1" s="1"/>
  <c r="N339" i="1" s="1"/>
  <c r="O339" i="1" s="1"/>
  <c r="K11" i="1"/>
  <c r="L11" i="1" s="1"/>
  <c r="M11" i="1" s="1"/>
  <c r="N11" i="1" s="1"/>
  <c r="O11" i="1" s="1"/>
  <c r="K142" i="1"/>
  <c r="L142" i="1" s="1"/>
  <c r="M142" i="1" s="1"/>
  <c r="N142" i="1" s="1"/>
  <c r="O142" i="1" s="1"/>
  <c r="K33" i="1"/>
  <c r="L33" i="1" s="1"/>
  <c r="M33" i="1" s="1"/>
  <c r="N33" i="1" s="1"/>
  <c r="O33" i="1" s="1"/>
  <c r="K196" i="1"/>
  <c r="L196" i="1" s="1"/>
  <c r="M196" i="1" s="1"/>
  <c r="N196" i="1" s="1"/>
  <c r="O196" i="1" s="1"/>
  <c r="K287" i="1"/>
  <c r="L287" i="1" s="1"/>
  <c r="M287" i="1" s="1"/>
  <c r="N287" i="1" s="1"/>
  <c r="O287" i="1" s="1"/>
  <c r="K317" i="1"/>
  <c r="L317" i="1" s="1"/>
  <c r="M317" i="1" s="1"/>
  <c r="N317" i="1" s="1"/>
  <c r="O317" i="1" s="1"/>
  <c r="K350" i="1"/>
  <c r="L350" i="1" s="1"/>
  <c r="M350" i="1" s="1"/>
  <c r="N350" i="1" s="1"/>
  <c r="O350" i="1" s="1"/>
  <c r="K185" i="1"/>
  <c r="L185" i="1" s="1"/>
  <c r="M185" i="1" s="1"/>
  <c r="N185" i="1" s="1"/>
  <c r="O185" i="1" s="1"/>
  <c r="K313" i="1"/>
  <c r="L313" i="1" s="1"/>
  <c r="M313" i="1" s="1"/>
  <c r="N313" i="1" s="1"/>
  <c r="O313" i="1" s="1"/>
  <c r="K165" i="1"/>
  <c r="L165" i="1" s="1"/>
  <c r="M165" i="1" s="1"/>
  <c r="N165" i="1" s="1"/>
  <c r="O165" i="1" s="1"/>
  <c r="K104" i="1"/>
  <c r="L104" i="1" s="1"/>
  <c r="M104" i="1" s="1"/>
  <c r="N104" i="1" s="1"/>
  <c r="O104" i="1" s="1"/>
  <c r="K60" i="1"/>
  <c r="L60" i="1" s="1"/>
  <c r="M60" i="1" s="1"/>
  <c r="N60" i="1" s="1"/>
  <c r="O60" i="1" s="1"/>
  <c r="K58" i="1"/>
  <c r="L58" i="1" s="1"/>
  <c r="M58" i="1" s="1"/>
  <c r="N58" i="1" s="1"/>
  <c r="O58" i="1" s="1"/>
  <c r="K147" i="1"/>
  <c r="L147" i="1" s="1"/>
  <c r="M147" i="1" s="1"/>
  <c r="N147" i="1" s="1"/>
  <c r="O147" i="1" s="1"/>
  <c r="K268" i="1"/>
  <c r="L268" i="1" s="1"/>
  <c r="M268" i="1" s="1"/>
  <c r="N268" i="1" s="1"/>
  <c r="O268" i="1" s="1"/>
  <c r="K105" i="1"/>
  <c r="L105" i="1" s="1"/>
  <c r="M105" i="1" s="1"/>
  <c r="N105" i="1" s="1"/>
  <c r="O105" i="1" s="1"/>
  <c r="K209" i="1"/>
  <c r="L209" i="1" s="1"/>
  <c r="M209" i="1" s="1"/>
  <c r="N209" i="1" s="1"/>
  <c r="O209" i="1" s="1"/>
  <c r="K258" i="1"/>
  <c r="L258" i="1" s="1"/>
  <c r="M258" i="1" s="1"/>
  <c r="N258" i="1" s="1"/>
  <c r="O258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275" i="1"/>
  <c r="L275" i="1" s="1"/>
  <c r="M275" i="1" s="1"/>
  <c r="N275" i="1" s="1"/>
  <c r="O275" i="1" s="1"/>
  <c r="K110" i="1"/>
  <c r="L110" i="1" s="1"/>
  <c r="M110" i="1" s="1"/>
  <c r="N110" i="1" s="1"/>
  <c r="O110" i="1" s="1"/>
  <c r="K294" i="1"/>
  <c r="L294" i="1" s="1"/>
  <c r="M294" i="1" s="1"/>
  <c r="N294" i="1" s="1"/>
  <c r="O294" i="1" s="1"/>
  <c r="K256" i="1"/>
  <c r="L256" i="1" s="1"/>
  <c r="M256" i="1" s="1"/>
  <c r="N256" i="1" s="1"/>
  <c r="O256" i="1" s="1"/>
  <c r="K253" i="1"/>
  <c r="L253" i="1" s="1"/>
  <c r="M253" i="1" s="1"/>
  <c r="N253" i="1" s="1"/>
  <c r="O253" i="1" s="1"/>
  <c r="K161" i="1"/>
  <c r="L161" i="1" s="1"/>
  <c r="M161" i="1" s="1"/>
  <c r="N161" i="1" s="1"/>
  <c r="O161" i="1" s="1"/>
  <c r="K238" i="1"/>
  <c r="L238" i="1" s="1"/>
  <c r="M238" i="1" s="1"/>
  <c r="N238" i="1" s="1"/>
  <c r="O238" i="1" s="1"/>
  <c r="K158" i="1"/>
  <c r="L158" i="1" s="1"/>
  <c r="M158" i="1" s="1"/>
  <c r="N158" i="1" s="1"/>
  <c r="O158" i="1" s="1"/>
  <c r="K189" i="1"/>
  <c r="L189" i="1" s="1"/>
  <c r="M189" i="1" s="1"/>
  <c r="N189" i="1" s="1"/>
  <c r="O189" i="1" s="1"/>
  <c r="K37" i="1"/>
  <c r="L37" i="1" s="1"/>
  <c r="M37" i="1" s="1"/>
  <c r="N37" i="1" s="1"/>
  <c r="O37" i="1" s="1"/>
  <c r="K62" i="1"/>
  <c r="L62" i="1" s="1"/>
  <c r="M62" i="1" s="1"/>
  <c r="N62" i="1" s="1"/>
  <c r="O62" i="1" s="1"/>
  <c r="K139" i="1"/>
  <c r="L139" i="1" s="1"/>
  <c r="M139" i="1" s="1"/>
  <c r="N139" i="1" s="1"/>
  <c r="O139" i="1" s="1"/>
  <c r="K7" i="1"/>
  <c r="L7" i="1" s="1"/>
  <c r="K219" i="1"/>
  <c r="L219" i="1" s="1"/>
  <c r="M219" i="1" s="1"/>
  <c r="N219" i="1" s="1"/>
  <c r="O219" i="1" s="1"/>
  <c r="K115" i="1"/>
  <c r="L115" i="1" s="1"/>
  <c r="M115" i="1" s="1"/>
  <c r="N115" i="1" s="1"/>
  <c r="O115" i="1" s="1"/>
  <c r="K280" i="1"/>
  <c r="L280" i="1" s="1"/>
  <c r="M280" i="1" s="1"/>
  <c r="N280" i="1" s="1"/>
  <c r="O280" i="1" s="1"/>
  <c r="K310" i="1"/>
  <c r="L310" i="1" s="1"/>
  <c r="M310" i="1" s="1"/>
  <c r="N310" i="1" s="1"/>
  <c r="O310" i="1" s="1"/>
  <c r="K150" i="1"/>
  <c r="L150" i="1" s="1"/>
  <c r="M150" i="1" s="1"/>
  <c r="N150" i="1" s="1"/>
  <c r="O150" i="1" s="1"/>
  <c r="K336" i="1"/>
  <c r="L336" i="1" s="1"/>
  <c r="M336" i="1" s="1"/>
  <c r="N336" i="1" s="1"/>
  <c r="O336" i="1" s="1"/>
  <c r="K213" i="1"/>
  <c r="L213" i="1" s="1"/>
  <c r="M213" i="1" s="1"/>
  <c r="N213" i="1" s="1"/>
  <c r="O213" i="1" s="1"/>
  <c r="K171" i="1"/>
  <c r="L171" i="1" s="1"/>
  <c r="M171" i="1" s="1"/>
  <c r="N171" i="1" s="1"/>
  <c r="O171" i="1" s="1"/>
  <c r="K71" i="1"/>
  <c r="L71" i="1" s="1"/>
  <c r="M71" i="1" s="1"/>
  <c r="N71" i="1" s="1"/>
  <c r="O71" i="1" s="1"/>
  <c r="K299" i="1"/>
  <c r="L299" i="1" s="1"/>
  <c r="M299" i="1" s="1"/>
  <c r="N299" i="1" s="1"/>
  <c r="O299" i="1" s="1"/>
  <c r="K119" i="1"/>
  <c r="L119" i="1" s="1"/>
  <c r="M119" i="1" s="1"/>
  <c r="N119" i="1" s="1"/>
  <c r="O119" i="1" s="1"/>
  <c r="K167" i="1"/>
  <c r="L167" i="1" s="1"/>
  <c r="M167" i="1" s="1"/>
  <c r="N167" i="1" s="1"/>
  <c r="O167" i="1" s="1"/>
  <c r="K324" i="1"/>
  <c r="L324" i="1" s="1"/>
  <c r="M324" i="1" s="1"/>
  <c r="N324" i="1" s="1"/>
  <c r="O324" i="1" s="1"/>
  <c r="K79" i="1"/>
  <c r="L79" i="1" s="1"/>
  <c r="M79" i="1" s="1"/>
  <c r="N79" i="1" s="1"/>
  <c r="O79" i="1" s="1"/>
  <c r="K306" i="1"/>
  <c r="L306" i="1" s="1"/>
  <c r="M306" i="1" s="1"/>
  <c r="N306" i="1" s="1"/>
  <c r="O306" i="1" s="1"/>
  <c r="K357" i="1"/>
  <c r="L357" i="1" s="1"/>
  <c r="M357" i="1" s="1"/>
  <c r="N357" i="1" s="1"/>
  <c r="O357" i="1" s="1"/>
  <c r="K159" i="1"/>
  <c r="L159" i="1" s="1"/>
  <c r="M159" i="1" s="1"/>
  <c r="N159" i="1" s="1"/>
  <c r="O159" i="1" s="1"/>
  <c r="K52" i="1"/>
  <c r="L52" i="1" s="1"/>
  <c r="M52" i="1" s="1"/>
  <c r="N52" i="1" s="1"/>
  <c r="O52" i="1" s="1"/>
  <c r="K80" i="1"/>
  <c r="L80" i="1" s="1"/>
  <c r="M80" i="1" s="1"/>
  <c r="N80" i="1" s="1"/>
  <c r="O80" i="1" s="1"/>
  <c r="K134" i="1"/>
  <c r="L134" i="1" s="1"/>
  <c r="M134" i="1" s="1"/>
  <c r="N134" i="1" s="1"/>
  <c r="O134" i="1" s="1"/>
  <c r="K124" i="1"/>
  <c r="L124" i="1" s="1"/>
  <c r="M124" i="1" s="1"/>
  <c r="N124" i="1" s="1"/>
  <c r="O124" i="1" s="1"/>
  <c r="K362" i="1"/>
  <c r="L362" i="1" s="1"/>
  <c r="M362" i="1" s="1"/>
  <c r="N362" i="1" s="1"/>
  <c r="O362" i="1" s="1"/>
  <c r="K126" i="1"/>
  <c r="L126" i="1" s="1"/>
  <c r="M126" i="1" s="1"/>
  <c r="N126" i="1" s="1"/>
  <c r="O126" i="1" s="1"/>
  <c r="K282" i="1"/>
  <c r="L282" i="1" s="1"/>
  <c r="M282" i="1" s="1"/>
  <c r="N282" i="1" s="1"/>
  <c r="O282" i="1" s="1"/>
  <c r="K211" i="1"/>
  <c r="L211" i="1" s="1"/>
  <c r="M211" i="1" s="1"/>
  <c r="N211" i="1" s="1"/>
  <c r="O211" i="1" s="1"/>
  <c r="K305" i="1"/>
  <c r="L305" i="1" s="1"/>
  <c r="M305" i="1" s="1"/>
  <c r="N305" i="1" s="1"/>
  <c r="O305" i="1" s="1"/>
  <c r="K327" i="1"/>
  <c r="L327" i="1" s="1"/>
  <c r="M327" i="1" s="1"/>
  <c r="N327" i="1" s="1"/>
  <c r="O327" i="1" s="1"/>
  <c r="K94" i="1"/>
  <c r="L94" i="1" s="1"/>
  <c r="M94" i="1" s="1"/>
  <c r="N94" i="1" s="1"/>
  <c r="O94" i="1" s="1"/>
  <c r="K107" i="1"/>
  <c r="L107" i="1" s="1"/>
  <c r="M107" i="1" s="1"/>
  <c r="N107" i="1" s="1"/>
  <c r="O107" i="1" s="1"/>
  <c r="K14" i="1"/>
  <c r="L14" i="1" s="1"/>
  <c r="M14" i="1" s="1"/>
  <c r="N14" i="1" s="1"/>
  <c r="O14" i="1" s="1"/>
  <c r="K325" i="1"/>
  <c r="L325" i="1" s="1"/>
  <c r="M325" i="1" s="1"/>
  <c r="N325" i="1" s="1"/>
  <c r="O325" i="1" s="1"/>
  <c r="K332" i="1"/>
  <c r="L332" i="1" s="1"/>
  <c r="M332" i="1" s="1"/>
  <c r="N332" i="1" s="1"/>
  <c r="O332" i="1" s="1"/>
  <c r="K30" i="1"/>
  <c r="L30" i="1" s="1"/>
  <c r="M30" i="1" s="1"/>
  <c r="N30" i="1" s="1"/>
  <c r="O30" i="1" s="1"/>
  <c r="K93" i="1"/>
  <c r="L93" i="1" s="1"/>
  <c r="M93" i="1" s="1"/>
  <c r="N93" i="1" s="1"/>
  <c r="O93" i="1" s="1"/>
  <c r="K8" i="1"/>
  <c r="L8" i="1" s="1"/>
  <c r="M8" i="1" s="1"/>
  <c r="N8" i="1" s="1"/>
  <c r="O8" i="1" s="1"/>
  <c r="K251" i="1"/>
  <c r="L251" i="1" s="1"/>
  <c r="M251" i="1" s="1"/>
  <c r="N251" i="1" s="1"/>
  <c r="O251" i="1" s="1"/>
  <c r="K236" i="1"/>
  <c r="L236" i="1" s="1"/>
  <c r="M236" i="1" s="1"/>
  <c r="N236" i="1" s="1"/>
  <c r="O236" i="1" s="1"/>
  <c r="K286" i="1"/>
  <c r="L286" i="1" s="1"/>
  <c r="M286" i="1" s="1"/>
  <c r="N286" i="1" s="1"/>
  <c r="O286" i="1" s="1"/>
  <c r="K127" i="1"/>
  <c r="L127" i="1" s="1"/>
  <c r="M127" i="1" s="1"/>
  <c r="N127" i="1" s="1"/>
  <c r="O127" i="1" s="1"/>
  <c r="K97" i="1"/>
  <c r="L97" i="1" s="1"/>
  <c r="M97" i="1" s="1"/>
  <c r="N97" i="1" s="1"/>
  <c r="O97" i="1" s="1"/>
  <c r="K25" i="1"/>
  <c r="L25" i="1" s="1"/>
  <c r="M25" i="1" s="1"/>
  <c r="N25" i="1" s="1"/>
  <c r="O25" i="1" s="1"/>
  <c r="K312" i="1"/>
  <c r="L312" i="1" s="1"/>
  <c r="M312" i="1" s="1"/>
  <c r="N312" i="1" s="1"/>
  <c r="O312" i="1" s="1"/>
  <c r="K40" i="1"/>
  <c r="L40" i="1" s="1"/>
  <c r="M40" i="1" s="1"/>
  <c r="N40" i="1" s="1"/>
  <c r="O40" i="1" s="1"/>
  <c r="K144" i="1"/>
  <c r="L144" i="1" s="1"/>
  <c r="M144" i="1" s="1"/>
  <c r="N144" i="1" s="1"/>
  <c r="O144" i="1" s="1"/>
  <c r="K141" i="1"/>
  <c r="L141" i="1" s="1"/>
  <c r="M141" i="1" s="1"/>
  <c r="N141" i="1" s="1"/>
  <c r="O141" i="1" s="1"/>
  <c r="K347" i="1"/>
  <c r="L347" i="1" s="1"/>
  <c r="M347" i="1" s="1"/>
  <c r="N347" i="1" s="1"/>
  <c r="O347" i="1" s="1"/>
  <c r="K179" i="1"/>
  <c r="L179" i="1" s="1"/>
  <c r="M179" i="1" s="1"/>
  <c r="N179" i="1" s="1"/>
  <c r="O179" i="1" s="1"/>
  <c r="K18" i="1"/>
  <c r="L18" i="1" s="1"/>
  <c r="M18" i="1" s="1"/>
  <c r="N18" i="1" s="1"/>
  <c r="O18" i="1" s="1"/>
  <c r="K88" i="1"/>
  <c r="L88" i="1" s="1"/>
  <c r="M88" i="1" s="1"/>
  <c r="N88" i="1" s="1"/>
  <c r="O88" i="1" s="1"/>
  <c r="K235" i="1"/>
  <c r="L235" i="1" s="1"/>
  <c r="M235" i="1" s="1"/>
  <c r="N235" i="1" s="1"/>
  <c r="O235" i="1" s="1"/>
  <c r="K63" i="1"/>
  <c r="L63" i="1" s="1"/>
  <c r="M63" i="1" s="1"/>
  <c r="N63" i="1" s="1"/>
  <c r="O63" i="1" s="1"/>
  <c r="K91" i="1"/>
  <c r="L91" i="1" s="1"/>
  <c r="M91" i="1" s="1"/>
  <c r="N91" i="1" s="1"/>
  <c r="O91" i="1" s="1"/>
  <c r="K330" i="1"/>
  <c r="L330" i="1" s="1"/>
  <c r="M330" i="1" s="1"/>
  <c r="N330" i="1" s="1"/>
  <c r="O330" i="1" s="1"/>
  <c r="K222" i="1"/>
  <c r="L222" i="1" s="1"/>
  <c r="M222" i="1" s="1"/>
  <c r="N222" i="1" s="1"/>
  <c r="O222" i="1" s="1"/>
  <c r="K323" i="1"/>
  <c r="L323" i="1" s="1"/>
  <c r="M323" i="1" s="1"/>
  <c r="N323" i="1" s="1"/>
  <c r="O323" i="1" s="1"/>
  <c r="K96" i="1"/>
  <c r="L96" i="1" s="1"/>
  <c r="M96" i="1" s="1"/>
  <c r="N96" i="1" s="1"/>
  <c r="O96" i="1" s="1"/>
  <c r="K269" i="1"/>
  <c r="L269" i="1" s="1"/>
  <c r="M269" i="1" s="1"/>
  <c r="N269" i="1" s="1"/>
  <c r="O269" i="1" s="1"/>
  <c r="K217" i="1"/>
  <c r="L217" i="1" s="1"/>
  <c r="M217" i="1" s="1"/>
  <c r="N217" i="1" s="1"/>
  <c r="O217" i="1" s="1"/>
  <c r="K166" i="1"/>
  <c r="L166" i="1" s="1"/>
  <c r="M166" i="1" s="1"/>
  <c r="N166" i="1" s="1"/>
  <c r="O166" i="1" s="1"/>
  <c r="K358" i="1"/>
  <c r="L358" i="1" s="1"/>
  <c r="M358" i="1" s="1"/>
  <c r="N358" i="1" s="1"/>
  <c r="O358" i="1" s="1"/>
  <c r="K361" i="1"/>
  <c r="L361" i="1" s="1"/>
  <c r="M361" i="1" s="1"/>
  <c r="N361" i="1" s="1"/>
  <c r="O361" i="1" s="1"/>
  <c r="K138" i="1"/>
  <c r="L138" i="1" s="1"/>
  <c r="M138" i="1" s="1"/>
  <c r="N138" i="1" s="1"/>
  <c r="O138" i="1" s="1"/>
  <c r="K78" i="1"/>
  <c r="L78" i="1" s="1"/>
  <c r="M78" i="1" s="1"/>
  <c r="N78" i="1" s="1"/>
  <c r="O78" i="1" s="1"/>
  <c r="K100" i="1"/>
  <c r="L100" i="1" s="1"/>
  <c r="M100" i="1" s="1"/>
  <c r="N100" i="1" s="1"/>
  <c r="O100" i="1" s="1"/>
  <c r="K28" i="1"/>
  <c r="L28" i="1" s="1"/>
  <c r="M28" i="1" s="1"/>
  <c r="N28" i="1" s="1"/>
  <c r="O28" i="1" s="1"/>
  <c r="K103" i="1"/>
  <c r="L103" i="1" s="1"/>
  <c r="M103" i="1" s="1"/>
  <c r="N103" i="1" s="1"/>
  <c r="O103" i="1" s="1"/>
  <c r="K152" i="1"/>
  <c r="L152" i="1" s="1"/>
  <c r="M152" i="1" s="1"/>
  <c r="N152" i="1" s="1"/>
  <c r="O152" i="1" s="1"/>
  <c r="K44" i="1"/>
  <c r="L44" i="1" s="1"/>
  <c r="M44" i="1" s="1"/>
  <c r="N44" i="1" s="1"/>
  <c r="O44" i="1" s="1"/>
  <c r="K112" i="1"/>
  <c r="L112" i="1" s="1"/>
  <c r="M112" i="1" s="1"/>
  <c r="N112" i="1" s="1"/>
  <c r="O112" i="1" s="1"/>
  <c r="K192" i="1"/>
  <c r="L192" i="1" s="1"/>
  <c r="M192" i="1" s="1"/>
  <c r="N192" i="1" s="1"/>
  <c r="O192" i="1" s="1"/>
  <c r="K99" i="1"/>
  <c r="L99" i="1" s="1"/>
  <c r="M99" i="1" s="1"/>
  <c r="N99" i="1" s="1"/>
  <c r="O99" i="1" s="1"/>
  <c r="K128" i="1"/>
  <c r="L128" i="1" s="1"/>
  <c r="M128" i="1" s="1"/>
  <c r="N128" i="1" s="1"/>
  <c r="O128" i="1" s="1"/>
  <c r="K326" i="1"/>
  <c r="L326" i="1" s="1"/>
  <c r="M326" i="1" s="1"/>
  <c r="N326" i="1" s="1"/>
  <c r="O326" i="1" s="1"/>
  <c r="K160" i="1"/>
  <c r="L160" i="1" s="1"/>
  <c r="M160" i="1" s="1"/>
  <c r="N160" i="1" s="1"/>
  <c r="O160" i="1" s="1"/>
  <c r="K136" i="1"/>
  <c r="L136" i="1" s="1"/>
  <c r="M136" i="1" s="1"/>
  <c r="N136" i="1" s="1"/>
  <c r="O136" i="1" s="1"/>
  <c r="K226" i="1"/>
  <c r="L226" i="1" s="1"/>
  <c r="M226" i="1" s="1"/>
  <c r="N226" i="1" s="1"/>
  <c r="O226" i="1" s="1"/>
  <c r="K315" i="1"/>
  <c r="L315" i="1" s="1"/>
  <c r="M315" i="1" s="1"/>
  <c r="N315" i="1" s="1"/>
  <c r="O315" i="1" s="1"/>
  <c r="K168" i="1"/>
  <c r="L168" i="1" s="1"/>
  <c r="M168" i="1" s="1"/>
  <c r="N168" i="1" s="1"/>
  <c r="O168" i="1" s="1"/>
  <c r="K214" i="1"/>
  <c r="L214" i="1" s="1"/>
  <c r="M214" i="1" s="1"/>
  <c r="N214" i="1" s="1"/>
  <c r="O214" i="1" s="1"/>
  <c r="K289" i="1"/>
  <c r="L289" i="1" s="1"/>
  <c r="M289" i="1" s="1"/>
  <c r="N289" i="1" s="1"/>
  <c r="O289" i="1" s="1"/>
  <c r="K26" i="1"/>
  <c r="L26" i="1" s="1"/>
  <c r="M26" i="1" s="1"/>
  <c r="N26" i="1" s="1"/>
  <c r="O26" i="1" s="1"/>
  <c r="K34" i="1"/>
  <c r="L34" i="1" s="1"/>
  <c r="M34" i="1" s="1"/>
  <c r="N34" i="1" s="1"/>
  <c r="O34" i="1" s="1"/>
  <c r="K20" i="1"/>
  <c r="L20" i="1" s="1"/>
  <c r="M20" i="1" s="1"/>
  <c r="N20" i="1" s="1"/>
  <c r="O20" i="1" s="1"/>
  <c r="K61" i="1"/>
  <c r="L61" i="1" s="1"/>
  <c r="M61" i="1" s="1"/>
  <c r="N61" i="1" s="1"/>
  <c r="O61" i="1" s="1"/>
  <c r="K148" i="1"/>
  <c r="L148" i="1" s="1"/>
  <c r="M148" i="1" s="1"/>
  <c r="N148" i="1" s="1"/>
  <c r="O148" i="1" s="1"/>
  <c r="K118" i="1"/>
  <c r="L118" i="1" s="1"/>
  <c r="M118" i="1" s="1"/>
  <c r="N118" i="1" s="1"/>
  <c r="O118" i="1" s="1"/>
  <c r="K162" i="1"/>
  <c r="L162" i="1" s="1"/>
  <c r="M162" i="1" s="1"/>
  <c r="N162" i="1" s="1"/>
  <c r="O162" i="1" s="1"/>
  <c r="K207" i="1"/>
  <c r="L207" i="1" s="1"/>
  <c r="M207" i="1" s="1"/>
  <c r="N207" i="1" s="1"/>
  <c r="O207" i="1" s="1"/>
  <c r="K35" i="1"/>
  <c r="L35" i="1" s="1"/>
  <c r="M35" i="1" s="1"/>
  <c r="N35" i="1" s="1"/>
  <c r="O35" i="1" s="1"/>
  <c r="K175" i="1"/>
  <c r="L175" i="1" s="1"/>
  <c r="M175" i="1" s="1"/>
  <c r="N175" i="1" s="1"/>
  <c r="O175" i="1" s="1"/>
  <c r="K65" i="1"/>
  <c r="L65" i="1" s="1"/>
  <c r="M65" i="1" s="1"/>
  <c r="N65" i="1" s="1"/>
  <c r="O65" i="1" s="1"/>
  <c r="K337" i="1"/>
  <c r="L337" i="1" s="1"/>
  <c r="M337" i="1" s="1"/>
  <c r="N337" i="1" s="1"/>
  <c r="O337" i="1" s="1"/>
  <c r="K260" i="1"/>
  <c r="L260" i="1" s="1"/>
  <c r="M260" i="1" s="1"/>
  <c r="N260" i="1" s="1"/>
  <c r="O260" i="1" s="1"/>
  <c r="K292" i="1"/>
  <c r="L292" i="1" s="1"/>
  <c r="M292" i="1" s="1"/>
  <c r="N292" i="1" s="1"/>
  <c r="O292" i="1" s="1"/>
  <c r="K273" i="1"/>
  <c r="L273" i="1" s="1"/>
  <c r="M273" i="1" s="1"/>
  <c r="N273" i="1" s="1"/>
  <c r="O273" i="1" s="1"/>
  <c r="K83" i="1"/>
  <c r="L83" i="1" s="1"/>
  <c r="M83" i="1" s="1"/>
  <c r="N83" i="1" s="1"/>
  <c r="O83" i="1" s="1"/>
  <c r="K205" i="1"/>
  <c r="L205" i="1" s="1"/>
  <c r="M205" i="1" s="1"/>
  <c r="N205" i="1" s="1"/>
  <c r="O205" i="1" s="1"/>
  <c r="K47" i="1"/>
  <c r="L47" i="1" s="1"/>
  <c r="M47" i="1" s="1"/>
  <c r="N47" i="1" s="1"/>
  <c r="O47" i="1" s="1"/>
  <c r="K68" i="1"/>
  <c r="L68" i="1" s="1"/>
  <c r="M68" i="1" s="1"/>
  <c r="N68" i="1" s="1"/>
  <c r="O68" i="1" s="1"/>
  <c r="K232" i="1"/>
  <c r="L232" i="1" s="1"/>
  <c r="M232" i="1" s="1"/>
  <c r="N232" i="1" s="1"/>
  <c r="O232" i="1" s="1"/>
  <c r="K221" i="1"/>
  <c r="L221" i="1" s="1"/>
  <c r="M221" i="1" s="1"/>
  <c r="N221" i="1" s="1"/>
  <c r="O221" i="1" s="1"/>
  <c r="K108" i="1"/>
  <c r="L108" i="1" s="1"/>
  <c r="M108" i="1" s="1"/>
  <c r="N108" i="1" s="1"/>
  <c r="O108" i="1" s="1"/>
  <c r="K59" i="1"/>
  <c r="L59" i="1" s="1"/>
  <c r="M59" i="1" s="1"/>
  <c r="N59" i="1" s="1"/>
  <c r="O59" i="1" s="1"/>
  <c r="K329" i="1"/>
  <c r="L329" i="1" s="1"/>
  <c r="M329" i="1" s="1"/>
  <c r="N329" i="1" s="1"/>
  <c r="O329" i="1" s="1"/>
  <c r="K191" i="1"/>
  <c r="L191" i="1" s="1"/>
  <c r="M191" i="1" s="1"/>
  <c r="N191" i="1" s="1"/>
  <c r="O191" i="1" s="1"/>
  <c r="K39" i="1"/>
  <c r="L39" i="1" s="1"/>
  <c r="M39" i="1" s="1"/>
  <c r="N39" i="1" s="1"/>
  <c r="O39" i="1" s="1"/>
  <c r="K245" i="1"/>
  <c r="L245" i="1" s="1"/>
  <c r="M245" i="1" s="1"/>
  <c r="N245" i="1" s="1"/>
  <c r="O245" i="1" s="1"/>
  <c r="K131" i="1"/>
  <c r="L131" i="1" s="1"/>
  <c r="M131" i="1" s="1"/>
  <c r="N131" i="1" s="1"/>
  <c r="O131" i="1" s="1"/>
  <c r="K143" i="1"/>
  <c r="L143" i="1" s="1"/>
  <c r="M143" i="1" s="1"/>
  <c r="N143" i="1" s="1"/>
  <c r="O143" i="1" s="1"/>
  <c r="K216" i="1"/>
  <c r="L216" i="1" s="1"/>
  <c r="M216" i="1" s="1"/>
  <c r="N216" i="1" s="1"/>
  <c r="O216" i="1" s="1"/>
  <c r="K215" i="1"/>
  <c r="L215" i="1" s="1"/>
  <c r="M215" i="1" s="1"/>
  <c r="N215" i="1" s="1"/>
  <c r="O215" i="1" s="1"/>
  <c r="K15" i="1"/>
  <c r="L15" i="1" s="1"/>
  <c r="M15" i="1" s="1"/>
  <c r="N15" i="1" s="1"/>
  <c r="O15" i="1" s="1"/>
  <c r="K302" i="1"/>
  <c r="L302" i="1" s="1"/>
  <c r="M302" i="1" s="1"/>
  <c r="N302" i="1" s="1"/>
  <c r="O302" i="1" s="1"/>
  <c r="K278" i="1"/>
  <c r="L278" i="1" s="1"/>
  <c r="M278" i="1" s="1"/>
  <c r="N278" i="1" s="1"/>
  <c r="O278" i="1" s="1"/>
  <c r="K283" i="1"/>
  <c r="L283" i="1" s="1"/>
  <c r="M283" i="1" s="1"/>
  <c r="N283" i="1" s="1"/>
  <c r="O283" i="1" s="1"/>
  <c r="K208" i="1"/>
  <c r="L208" i="1" s="1"/>
  <c r="M208" i="1" s="1"/>
  <c r="N208" i="1" s="1"/>
  <c r="O208" i="1" s="1"/>
  <c r="K212" i="1"/>
  <c r="L212" i="1" s="1"/>
  <c r="M212" i="1" s="1"/>
  <c r="N212" i="1" s="1"/>
  <c r="O212" i="1" s="1"/>
  <c r="K85" i="1"/>
  <c r="L85" i="1" s="1"/>
  <c r="M85" i="1" s="1"/>
  <c r="N85" i="1" s="1"/>
  <c r="O85" i="1" s="1"/>
  <c r="K178" i="1"/>
  <c r="L178" i="1" s="1"/>
  <c r="M178" i="1" s="1"/>
  <c r="N178" i="1" s="1"/>
  <c r="O178" i="1" s="1"/>
  <c r="K241" i="1"/>
  <c r="L241" i="1" s="1"/>
  <c r="M241" i="1" s="1"/>
  <c r="N241" i="1" s="1"/>
  <c r="O241" i="1" s="1"/>
  <c r="K174" i="1"/>
  <c r="L174" i="1" s="1"/>
  <c r="M174" i="1" s="1"/>
  <c r="N174" i="1" s="1"/>
  <c r="O174" i="1" s="1"/>
  <c r="K56" i="1"/>
  <c r="L56" i="1" s="1"/>
  <c r="M56" i="1" s="1"/>
  <c r="N56" i="1" s="1"/>
  <c r="O56" i="1" s="1"/>
  <c r="K154" i="1"/>
  <c r="L154" i="1" s="1"/>
  <c r="M154" i="1" s="1"/>
  <c r="N154" i="1" s="1"/>
  <c r="O154" i="1" s="1"/>
  <c r="K82" i="1"/>
  <c r="L82" i="1" s="1"/>
  <c r="M82" i="1" s="1"/>
  <c r="N82" i="1" s="1"/>
  <c r="O82" i="1" s="1"/>
  <c r="K81" i="1"/>
  <c r="L81" i="1" s="1"/>
  <c r="M81" i="1" s="1"/>
  <c r="N81" i="1" s="1"/>
  <c r="O81" i="1" s="1"/>
  <c r="K298" i="1"/>
  <c r="L298" i="1" s="1"/>
  <c r="M298" i="1" s="1"/>
  <c r="N298" i="1" s="1"/>
  <c r="O298" i="1" s="1"/>
  <c r="K206" i="1"/>
  <c r="L206" i="1" s="1"/>
  <c r="M206" i="1" s="1"/>
  <c r="N206" i="1" s="1"/>
  <c r="O206" i="1" s="1"/>
  <c r="K318" i="1"/>
  <c r="L318" i="1" s="1"/>
  <c r="M318" i="1" s="1"/>
  <c r="N318" i="1" s="1"/>
  <c r="O318" i="1" s="1"/>
  <c r="K227" i="1"/>
  <c r="L227" i="1" s="1"/>
  <c r="M227" i="1" s="1"/>
  <c r="N227" i="1" s="1"/>
  <c r="O227" i="1" s="1"/>
  <c r="K183" i="1"/>
  <c r="L183" i="1" s="1"/>
  <c r="M183" i="1" s="1"/>
  <c r="N183" i="1" s="1"/>
  <c r="O183" i="1" s="1"/>
  <c r="K19" i="1"/>
  <c r="L19" i="1" s="1"/>
  <c r="M19" i="1" s="1"/>
  <c r="N19" i="1" s="1"/>
  <c r="O19" i="1" s="1"/>
  <c r="K70" i="1"/>
  <c r="L70" i="1" s="1"/>
  <c r="M70" i="1" s="1"/>
  <c r="N70" i="1" s="1"/>
  <c r="O70" i="1" s="1"/>
  <c r="K188" i="1"/>
  <c r="L188" i="1" s="1"/>
  <c r="M188" i="1" s="1"/>
  <c r="N188" i="1" s="1"/>
  <c r="O188" i="1" s="1"/>
  <c r="K210" i="1"/>
  <c r="L210" i="1" s="1"/>
  <c r="M210" i="1" s="1"/>
  <c r="N210" i="1" s="1"/>
  <c r="O210" i="1" s="1"/>
  <c r="K229" i="1"/>
  <c r="L229" i="1" s="1"/>
  <c r="M229" i="1" s="1"/>
  <c r="N229" i="1" s="1"/>
  <c r="O229" i="1" s="1"/>
  <c r="K121" i="1"/>
  <c r="L121" i="1" s="1"/>
  <c r="M121" i="1" s="1"/>
  <c r="N121" i="1" s="1"/>
  <c r="O121" i="1" s="1"/>
  <c r="K291" i="1"/>
  <c r="L291" i="1" s="1"/>
  <c r="M291" i="1" s="1"/>
  <c r="N291" i="1" s="1"/>
  <c r="O291" i="1" s="1"/>
  <c r="K69" i="1"/>
  <c r="L69" i="1" s="1"/>
  <c r="M69" i="1" s="1"/>
  <c r="N69" i="1" s="1"/>
  <c r="O69" i="1" s="1"/>
  <c r="K55" i="1"/>
  <c r="L55" i="1" s="1"/>
  <c r="M55" i="1" s="1"/>
  <c r="N55" i="1" s="1"/>
  <c r="O55" i="1" s="1"/>
  <c r="K49" i="1"/>
  <c r="L49" i="1" s="1"/>
  <c r="M49" i="1" s="1"/>
  <c r="N49" i="1" s="1"/>
  <c r="O49" i="1" s="1"/>
  <c r="K218" i="1"/>
  <c r="L218" i="1" s="1"/>
  <c r="M218" i="1" s="1"/>
  <c r="N218" i="1" s="1"/>
  <c r="O218" i="1" s="1"/>
  <c r="K338" i="1"/>
  <c r="L338" i="1" s="1"/>
  <c r="M338" i="1" s="1"/>
  <c r="N338" i="1" s="1"/>
  <c r="O338" i="1" s="1"/>
  <c r="K279" i="1"/>
  <c r="L279" i="1" s="1"/>
  <c r="M279" i="1" s="1"/>
  <c r="N279" i="1" s="1"/>
  <c r="O279" i="1" s="1"/>
  <c r="K321" i="1"/>
  <c r="L321" i="1" s="1"/>
  <c r="M321" i="1" s="1"/>
  <c r="N321" i="1" s="1"/>
  <c r="O321" i="1" s="1"/>
  <c r="K22" i="1"/>
  <c r="L22" i="1" s="1"/>
  <c r="M22" i="1" s="1"/>
  <c r="N22" i="1" s="1"/>
  <c r="O22" i="1" s="1"/>
  <c r="K304" i="1"/>
  <c r="L304" i="1" s="1"/>
  <c r="M304" i="1" s="1"/>
  <c r="N304" i="1" s="1"/>
  <c r="O304" i="1" s="1"/>
  <c r="K290" i="1"/>
  <c r="L290" i="1" s="1"/>
  <c r="M290" i="1" s="1"/>
  <c r="N290" i="1" s="1"/>
  <c r="O290" i="1" s="1"/>
  <c r="K9" i="1"/>
  <c r="L9" i="1" s="1"/>
  <c r="M9" i="1" s="1"/>
  <c r="N9" i="1" s="1"/>
  <c r="O9" i="1" s="1"/>
  <c r="K301" i="1"/>
  <c r="L301" i="1" s="1"/>
  <c r="M301" i="1" s="1"/>
  <c r="N301" i="1" s="1"/>
  <c r="O301" i="1" s="1"/>
  <c r="K272" i="1"/>
  <c r="L272" i="1" s="1"/>
  <c r="M272" i="1" s="1"/>
  <c r="N272" i="1" s="1"/>
  <c r="O272" i="1" s="1"/>
  <c r="K224" i="1"/>
  <c r="L224" i="1" s="1"/>
  <c r="M224" i="1" s="1"/>
  <c r="N224" i="1" s="1"/>
  <c r="O224" i="1" s="1"/>
  <c r="K230" i="1"/>
  <c r="L230" i="1" s="1"/>
  <c r="M230" i="1" s="1"/>
  <c r="N230" i="1" s="1"/>
  <c r="O230" i="1" s="1"/>
  <c r="K249" i="1"/>
  <c r="L249" i="1" s="1"/>
  <c r="M249" i="1" s="1"/>
  <c r="N249" i="1" s="1"/>
  <c r="O249" i="1" s="1"/>
  <c r="K281" i="1"/>
  <c r="L281" i="1" s="1"/>
  <c r="M281" i="1" s="1"/>
  <c r="N281" i="1" s="1"/>
  <c r="O281" i="1" s="1"/>
  <c r="K46" i="1"/>
  <c r="L46" i="1" s="1"/>
  <c r="M46" i="1" s="1"/>
  <c r="N46" i="1" s="1"/>
  <c r="O46" i="1" s="1"/>
  <c r="K240" i="1"/>
  <c r="L240" i="1" s="1"/>
  <c r="M240" i="1" s="1"/>
  <c r="N240" i="1" s="1"/>
  <c r="O240" i="1" s="1"/>
  <c r="K195" i="1"/>
  <c r="L195" i="1" s="1"/>
  <c r="M195" i="1" s="1"/>
  <c r="N195" i="1" s="1"/>
  <c r="O195" i="1" s="1"/>
  <c r="K163" i="1"/>
  <c r="L163" i="1" s="1"/>
  <c r="M163" i="1" s="1"/>
  <c r="N163" i="1" s="1"/>
  <c r="O163" i="1" s="1"/>
  <c r="K263" i="1"/>
  <c r="L263" i="1" s="1"/>
  <c r="M263" i="1" s="1"/>
  <c r="N263" i="1" s="1"/>
  <c r="O263" i="1" s="1"/>
  <c r="K54" i="1"/>
  <c r="L54" i="1" s="1"/>
  <c r="M54" i="1" s="1"/>
  <c r="N54" i="1" s="1"/>
  <c r="O54" i="1" s="1"/>
  <c r="K76" i="1"/>
  <c r="L76" i="1" s="1"/>
  <c r="M76" i="1" s="1"/>
  <c r="N76" i="1" s="1"/>
  <c r="O76" i="1" s="1"/>
  <c r="K132" i="1"/>
  <c r="L132" i="1" s="1"/>
  <c r="M132" i="1" s="1"/>
  <c r="N132" i="1" s="1"/>
  <c r="O132" i="1" s="1"/>
  <c r="K106" i="1"/>
  <c r="L106" i="1" s="1"/>
  <c r="M106" i="1" s="1"/>
  <c r="N106" i="1" s="1"/>
  <c r="O106" i="1" s="1"/>
  <c r="K225" i="1"/>
  <c r="L225" i="1" s="1"/>
  <c r="M225" i="1" s="1"/>
  <c r="N225" i="1" s="1"/>
  <c r="O225" i="1" s="1"/>
  <c r="K203" i="1"/>
  <c r="L203" i="1" s="1"/>
  <c r="M203" i="1" s="1"/>
  <c r="N203" i="1" s="1"/>
  <c r="O203" i="1" s="1"/>
  <c r="K265" i="1"/>
  <c r="L265" i="1" s="1"/>
  <c r="M265" i="1" s="1"/>
  <c r="N265" i="1" s="1"/>
  <c r="O265" i="1" s="1"/>
  <c r="K153" i="1"/>
  <c r="L153" i="1" s="1"/>
  <c r="M153" i="1" s="1"/>
  <c r="N153" i="1" s="1"/>
  <c r="O153" i="1" s="1"/>
  <c r="K31" i="1"/>
  <c r="L31" i="1" s="1"/>
  <c r="M31" i="1" s="1"/>
  <c r="N31" i="1" s="1"/>
  <c r="O31" i="1" s="1"/>
  <c r="K41" i="1"/>
  <c r="L41" i="1" s="1"/>
  <c r="M41" i="1" s="1"/>
  <c r="N41" i="1" s="1"/>
  <c r="O41" i="1" s="1"/>
  <c r="K169" i="1"/>
  <c r="L169" i="1" s="1"/>
  <c r="M169" i="1" s="1"/>
  <c r="N169" i="1" s="1"/>
  <c r="O169" i="1" s="1"/>
  <c r="K101" i="1"/>
  <c r="L101" i="1" s="1"/>
  <c r="M101" i="1" s="1"/>
  <c r="N101" i="1" s="1"/>
  <c r="O101" i="1" s="1"/>
  <c r="K125" i="1"/>
  <c r="L125" i="1" s="1"/>
  <c r="M125" i="1" s="1"/>
  <c r="N125" i="1" s="1"/>
  <c r="O125" i="1" s="1"/>
  <c r="K248" i="1"/>
  <c r="L248" i="1" s="1"/>
  <c r="M248" i="1" s="1"/>
  <c r="N248" i="1" s="1"/>
  <c r="O248" i="1" s="1"/>
  <c r="K98" i="1"/>
  <c r="L98" i="1" s="1"/>
  <c r="M98" i="1" s="1"/>
  <c r="N98" i="1" s="1"/>
  <c r="O98" i="1" s="1"/>
  <c r="K331" i="1"/>
  <c r="L331" i="1" s="1"/>
  <c r="M331" i="1" s="1"/>
  <c r="N331" i="1" s="1"/>
  <c r="O331" i="1" s="1"/>
  <c r="K202" i="1"/>
  <c r="L202" i="1" s="1"/>
  <c r="M202" i="1" s="1"/>
  <c r="N202" i="1" s="1"/>
  <c r="O202" i="1" s="1"/>
  <c r="K261" i="1"/>
  <c r="L261" i="1" s="1"/>
  <c r="M261" i="1" s="1"/>
  <c r="N261" i="1" s="1"/>
  <c r="O261" i="1" s="1"/>
  <c r="K180" i="1"/>
  <c r="L180" i="1" s="1"/>
  <c r="M180" i="1" s="1"/>
  <c r="N180" i="1" s="1"/>
  <c r="O180" i="1" s="1"/>
  <c r="K334" i="1"/>
  <c r="L334" i="1" s="1"/>
  <c r="M334" i="1" s="1"/>
  <c r="N334" i="1" s="1"/>
  <c r="O334" i="1" s="1"/>
  <c r="K247" i="1"/>
  <c r="L247" i="1" s="1"/>
  <c r="M247" i="1" s="1"/>
  <c r="N247" i="1" s="1"/>
  <c r="O247" i="1" s="1"/>
  <c r="K190" i="1"/>
  <c r="L190" i="1" s="1"/>
  <c r="M190" i="1" s="1"/>
  <c r="N190" i="1" s="1"/>
  <c r="O190" i="1" s="1"/>
  <c r="K176" i="1"/>
  <c r="L176" i="1" s="1"/>
  <c r="M176" i="1" s="1"/>
  <c r="N176" i="1" s="1"/>
  <c r="O176" i="1" s="1"/>
  <c r="K111" i="1"/>
  <c r="L111" i="1" s="1"/>
  <c r="M111" i="1" s="1"/>
  <c r="N111" i="1" s="1"/>
  <c r="O111" i="1" s="1"/>
  <c r="K193" i="1"/>
  <c r="L193" i="1" s="1"/>
  <c r="M193" i="1" s="1"/>
  <c r="N193" i="1" s="1"/>
  <c r="O193" i="1" s="1"/>
  <c r="K102" i="1"/>
  <c r="L102" i="1" s="1"/>
  <c r="M102" i="1" s="1"/>
  <c r="N102" i="1" s="1"/>
  <c r="O102" i="1" s="1"/>
  <c r="K228" i="1"/>
  <c r="L228" i="1" s="1"/>
  <c r="M228" i="1" s="1"/>
  <c r="N228" i="1" s="1"/>
  <c r="O228" i="1" s="1"/>
  <c r="K74" i="1"/>
  <c r="L74" i="1" s="1"/>
  <c r="M74" i="1" s="1"/>
  <c r="N74" i="1" s="1"/>
  <c r="O74" i="1" s="1"/>
  <c r="K164" i="1"/>
  <c r="L164" i="1" s="1"/>
  <c r="M164" i="1" s="1"/>
  <c r="N164" i="1" s="1"/>
  <c r="O164" i="1" s="1"/>
  <c r="K285" i="1"/>
  <c r="L285" i="1" s="1"/>
  <c r="M285" i="1" s="1"/>
  <c r="N285" i="1" s="1"/>
  <c r="O285" i="1" s="1"/>
  <c r="K271" i="1"/>
  <c r="L271" i="1" s="1"/>
  <c r="M271" i="1" s="1"/>
  <c r="N271" i="1" s="1"/>
  <c r="O271" i="1" s="1"/>
  <c r="K199" i="1"/>
  <c r="L199" i="1" s="1"/>
  <c r="M199" i="1" s="1"/>
  <c r="N199" i="1" s="1"/>
  <c r="O199" i="1" s="1"/>
  <c r="K254" i="1"/>
  <c r="L254" i="1" s="1"/>
  <c r="M254" i="1" s="1"/>
  <c r="N254" i="1" s="1"/>
  <c r="O254" i="1" s="1"/>
  <c r="K353" i="1"/>
  <c r="L353" i="1" s="1"/>
  <c r="M353" i="1" s="1"/>
  <c r="N353" i="1" s="1"/>
  <c r="O353" i="1" s="1"/>
  <c r="K355" i="1"/>
  <c r="L355" i="1" s="1"/>
  <c r="M355" i="1" s="1"/>
  <c r="N355" i="1" s="1"/>
  <c r="O355" i="1" s="1"/>
  <c r="K349" i="1"/>
  <c r="L349" i="1" s="1"/>
  <c r="M349" i="1" s="1"/>
  <c r="N349" i="1" s="1"/>
  <c r="O349" i="1" s="1"/>
  <c r="K42" i="1"/>
  <c r="L42" i="1" s="1"/>
  <c r="M42" i="1" s="1"/>
  <c r="N42" i="1" s="1"/>
  <c r="O42" i="1" s="1"/>
  <c r="K319" i="1"/>
  <c r="L319" i="1" s="1"/>
  <c r="M319" i="1" s="1"/>
  <c r="N319" i="1" s="1"/>
  <c r="O319" i="1" s="1"/>
  <c r="K140" i="1"/>
  <c r="L140" i="1" s="1"/>
  <c r="M140" i="1" s="1"/>
  <c r="N140" i="1" s="1"/>
  <c r="O140" i="1" s="1"/>
  <c r="K356" i="1"/>
  <c r="L356" i="1" s="1"/>
  <c r="M356" i="1" s="1"/>
  <c r="N356" i="1" s="1"/>
  <c r="O356" i="1" s="1"/>
  <c r="K250" i="1"/>
  <c r="L250" i="1" s="1"/>
  <c r="M250" i="1" s="1"/>
  <c r="N250" i="1" s="1"/>
  <c r="O250" i="1" s="1"/>
  <c r="K129" i="1"/>
  <c r="L129" i="1" s="1"/>
  <c r="M129" i="1" s="1"/>
  <c r="N129" i="1" s="1"/>
  <c r="O129" i="1" s="1"/>
  <c r="K172" i="1"/>
  <c r="L172" i="1" s="1"/>
  <c r="M172" i="1" s="1"/>
  <c r="N172" i="1" s="1"/>
  <c r="O172" i="1" s="1"/>
  <c r="K95" i="1"/>
  <c r="L95" i="1" s="1"/>
  <c r="M95" i="1" s="1"/>
  <c r="N95" i="1" s="1"/>
  <c r="O95" i="1" s="1"/>
  <c r="K90" i="1"/>
  <c r="L90" i="1" s="1"/>
  <c r="M90" i="1" s="1"/>
  <c r="N90" i="1" s="1"/>
  <c r="O90" i="1" s="1"/>
  <c r="K231" i="1"/>
  <c r="L231" i="1" s="1"/>
  <c r="M231" i="1" s="1"/>
  <c r="N231" i="1" s="1"/>
  <c r="O231" i="1" s="1"/>
  <c r="K344" i="1"/>
  <c r="L344" i="1" s="1"/>
  <c r="M344" i="1" s="1"/>
  <c r="N344" i="1" s="1"/>
  <c r="O344" i="1" s="1"/>
  <c r="K288" i="1"/>
  <c r="L288" i="1" s="1"/>
  <c r="M288" i="1" s="1"/>
  <c r="N288" i="1" s="1"/>
  <c r="O288" i="1" s="1"/>
  <c r="K137" i="1"/>
  <c r="L137" i="1" s="1"/>
  <c r="M137" i="1" s="1"/>
  <c r="N137" i="1" s="1"/>
  <c r="O137" i="1" s="1"/>
  <c r="K194" i="1"/>
  <c r="L194" i="1" s="1"/>
  <c r="M194" i="1" s="1"/>
  <c r="N194" i="1" s="1"/>
  <c r="O194" i="1" s="1"/>
  <c r="K322" i="1"/>
  <c r="L322" i="1" s="1"/>
  <c r="M322" i="1" s="1"/>
  <c r="N322" i="1" s="1"/>
  <c r="O322" i="1" s="1"/>
  <c r="K109" i="1"/>
  <c r="L109" i="1" s="1"/>
  <c r="M109" i="1" s="1"/>
  <c r="N109" i="1" s="1"/>
  <c r="O109" i="1" s="1"/>
  <c r="K24" i="1"/>
  <c r="L24" i="1" s="1"/>
  <c r="M24" i="1" s="1"/>
  <c r="N24" i="1" s="1"/>
  <c r="O24" i="1" s="1"/>
  <c r="K32" i="1"/>
  <c r="L32" i="1" s="1"/>
  <c r="M32" i="1" s="1"/>
  <c r="N32" i="1" s="1"/>
  <c r="O32" i="1" s="1"/>
  <c r="K341" i="1"/>
  <c r="L341" i="1" s="1"/>
  <c r="M341" i="1" s="1"/>
  <c r="N341" i="1" s="1"/>
  <c r="O341" i="1" s="1"/>
  <c r="K351" i="1"/>
  <c r="L351" i="1" s="1"/>
  <c r="M351" i="1" s="1"/>
  <c r="N351" i="1" s="1"/>
  <c r="O351" i="1" s="1"/>
  <c r="K340" i="1"/>
  <c r="L340" i="1" s="1"/>
  <c r="M340" i="1" s="1"/>
  <c r="N340" i="1" s="1"/>
  <c r="O340" i="1" s="1"/>
  <c r="K66" i="1"/>
  <c r="L66" i="1" s="1"/>
  <c r="M66" i="1" s="1"/>
  <c r="N66" i="1" s="1"/>
  <c r="O66" i="1" s="1"/>
  <c r="K38" i="1"/>
  <c r="L38" i="1" s="1"/>
  <c r="M38" i="1" s="1"/>
  <c r="N38" i="1" s="1"/>
  <c r="O38" i="1" s="1"/>
  <c r="K130" i="1"/>
  <c r="L130" i="1" s="1"/>
  <c r="M130" i="1" s="1"/>
  <c r="N130" i="1" s="1"/>
  <c r="O130" i="1" s="1"/>
  <c r="K187" i="1"/>
  <c r="L187" i="1" s="1"/>
  <c r="M187" i="1" s="1"/>
  <c r="N187" i="1" s="1"/>
  <c r="O187" i="1" s="1"/>
  <c r="K274" i="1"/>
  <c r="L274" i="1" s="1"/>
  <c r="M274" i="1" s="1"/>
  <c r="N274" i="1" s="1"/>
  <c r="O274" i="1" s="1"/>
  <c r="K75" i="1"/>
  <c r="L75" i="1" s="1"/>
  <c r="M75" i="1" s="1"/>
  <c r="N75" i="1" s="1"/>
  <c r="O75" i="1" s="1"/>
  <c r="K57" i="1"/>
  <c r="L57" i="1" s="1"/>
  <c r="M57" i="1" s="1"/>
  <c r="N57" i="1" s="1"/>
  <c r="O57" i="1" s="1"/>
  <c r="K170" i="1"/>
  <c r="L170" i="1" s="1"/>
  <c r="M170" i="1" s="1"/>
  <c r="N170" i="1" s="1"/>
  <c r="O170" i="1" s="1"/>
  <c r="K151" i="1"/>
  <c r="L151" i="1" s="1"/>
  <c r="M151" i="1" s="1"/>
  <c r="N151" i="1" s="1"/>
  <c r="O151" i="1" s="1"/>
  <c r="K335" i="1"/>
  <c r="L335" i="1" s="1"/>
  <c r="M335" i="1" s="1"/>
  <c r="N335" i="1" s="1"/>
  <c r="O335" i="1" s="1"/>
  <c r="K262" i="1"/>
  <c r="L262" i="1" s="1"/>
  <c r="M262" i="1" s="1"/>
  <c r="N262" i="1" s="1"/>
  <c r="O262" i="1" s="1"/>
  <c r="K333" i="1"/>
  <c r="L333" i="1" s="1"/>
  <c r="M333" i="1" s="1"/>
  <c r="N333" i="1" s="1"/>
  <c r="O333" i="1" s="1"/>
  <c r="K328" i="1"/>
  <c r="L328" i="1" s="1"/>
  <c r="M328" i="1" s="1"/>
  <c r="N328" i="1" s="1"/>
  <c r="O328" i="1" s="1"/>
  <c r="K135" i="1"/>
  <c r="L135" i="1" s="1"/>
  <c r="M135" i="1" s="1"/>
  <c r="N135" i="1" s="1"/>
  <c r="O135" i="1" s="1"/>
  <c r="K359" i="1"/>
  <c r="L359" i="1" s="1"/>
  <c r="M359" i="1" s="1"/>
  <c r="N359" i="1" s="1"/>
  <c r="O359" i="1" s="1"/>
  <c r="K50" i="1"/>
  <c r="L50" i="1" s="1"/>
  <c r="M50" i="1" s="1"/>
  <c r="N50" i="1" s="1"/>
  <c r="O50" i="1" s="1"/>
  <c r="K145" i="1"/>
  <c r="L145" i="1" s="1"/>
  <c r="M145" i="1" s="1"/>
  <c r="N145" i="1" s="1"/>
  <c r="O145" i="1" s="1"/>
  <c r="K17" i="1"/>
  <c r="L17" i="1" s="1"/>
  <c r="M17" i="1" s="1"/>
  <c r="N17" i="1" s="1"/>
  <c r="O17" i="1" s="1"/>
  <c r="K243" i="1"/>
  <c r="L243" i="1" s="1"/>
  <c r="M243" i="1" s="1"/>
  <c r="N243" i="1" s="1"/>
  <c r="O243" i="1" s="1"/>
  <c r="K237" i="1"/>
  <c r="L237" i="1" s="1"/>
  <c r="M237" i="1" s="1"/>
  <c r="N237" i="1" s="1"/>
  <c r="O237" i="1" s="1"/>
  <c r="K343" i="1"/>
  <c r="L343" i="1" s="1"/>
  <c r="M343" i="1" s="1"/>
  <c r="N343" i="1" s="1"/>
  <c r="O343" i="1" s="1"/>
  <c r="K21" i="1"/>
  <c r="L21" i="1" s="1"/>
  <c r="M21" i="1" s="1"/>
  <c r="N21" i="1" s="1"/>
  <c r="O21" i="1" s="1"/>
  <c r="K123" i="1"/>
  <c r="L123" i="1" s="1"/>
  <c r="M123" i="1" s="1"/>
  <c r="N123" i="1" s="1"/>
  <c r="O123" i="1" s="1"/>
  <c r="K173" i="1"/>
  <c r="L173" i="1" s="1"/>
  <c r="M173" i="1" s="1"/>
  <c r="N173" i="1" s="1"/>
  <c r="O173" i="1" s="1"/>
  <c r="K223" i="1"/>
  <c r="L223" i="1" s="1"/>
  <c r="M223" i="1" s="1"/>
  <c r="N223" i="1" s="1"/>
  <c r="O223" i="1" s="1"/>
  <c r="K346" i="1"/>
  <c r="L346" i="1" s="1"/>
  <c r="M346" i="1" s="1"/>
  <c r="N346" i="1" s="1"/>
  <c r="O346" i="1" s="1"/>
  <c r="K64" i="1"/>
  <c r="L64" i="1" s="1"/>
  <c r="M64" i="1" s="1"/>
  <c r="N64" i="1" s="1"/>
  <c r="O64" i="1" s="1"/>
  <c r="K155" i="1"/>
  <c r="L155" i="1" s="1"/>
  <c r="M155" i="1" s="1"/>
  <c r="N155" i="1" s="1"/>
  <c r="O155" i="1" s="1"/>
  <c r="K198" i="1"/>
  <c r="L198" i="1" s="1"/>
  <c r="M198" i="1" s="1"/>
  <c r="N198" i="1" s="1"/>
  <c r="O198" i="1" s="1"/>
  <c r="K51" i="1"/>
  <c r="L51" i="1" s="1"/>
  <c r="M51" i="1" s="1"/>
  <c r="N51" i="1" s="1"/>
  <c r="O51" i="1" s="1"/>
  <c r="K297" i="1"/>
  <c r="L297" i="1" s="1"/>
  <c r="M297" i="1" s="1"/>
  <c r="N297" i="1" s="1"/>
  <c r="O297" i="1" s="1"/>
  <c r="K360" i="1"/>
  <c r="L360" i="1" s="1"/>
  <c r="M360" i="1" s="1"/>
  <c r="N360" i="1" s="1"/>
  <c r="O360" i="1" s="1"/>
  <c r="K200" i="1"/>
  <c r="L200" i="1" s="1"/>
  <c r="M200" i="1" s="1"/>
  <c r="N200" i="1" s="1"/>
  <c r="O200" i="1" s="1"/>
  <c r="K177" i="1"/>
  <c r="L177" i="1" s="1"/>
  <c r="M177" i="1" s="1"/>
  <c r="N177" i="1" s="1"/>
  <c r="O177" i="1" s="1"/>
  <c r="K300" i="1"/>
  <c r="L300" i="1" s="1"/>
  <c r="M300" i="1" s="1"/>
  <c r="N300" i="1" s="1"/>
  <c r="O300" i="1" s="1"/>
  <c r="K73" i="1"/>
  <c r="L73" i="1" s="1"/>
  <c r="M73" i="1" s="1"/>
  <c r="N73" i="1" s="1"/>
  <c r="O73" i="1" s="1"/>
  <c r="K354" i="1"/>
  <c r="L354" i="1" s="1"/>
  <c r="M354" i="1" s="1"/>
  <c r="N354" i="1" s="1"/>
  <c r="O354" i="1" s="1"/>
  <c r="K16" i="1"/>
  <c r="L16" i="1" s="1"/>
  <c r="M16" i="1" s="1"/>
  <c r="N16" i="1" s="1"/>
  <c r="O16" i="1" s="1"/>
  <c r="K267" i="1"/>
  <c r="L267" i="1" s="1"/>
  <c r="M267" i="1" s="1"/>
  <c r="N267" i="1" s="1"/>
  <c r="O267" i="1" s="1"/>
  <c r="K120" i="1"/>
  <c r="L120" i="1" s="1"/>
  <c r="M120" i="1" s="1"/>
  <c r="N120" i="1" s="1"/>
  <c r="O120" i="1" s="1"/>
  <c r="K296" i="1"/>
  <c r="L296" i="1" s="1"/>
  <c r="M296" i="1" s="1"/>
  <c r="N296" i="1" s="1"/>
  <c r="O296" i="1" s="1"/>
  <c r="K12" i="1"/>
  <c r="L12" i="1" s="1"/>
  <c r="M12" i="1" s="1"/>
  <c r="N12" i="1" s="1"/>
  <c r="O12" i="1" s="1"/>
  <c r="K53" i="1"/>
  <c r="L53" i="1" s="1"/>
  <c r="M53" i="1" s="1"/>
  <c r="N53" i="1" s="1"/>
  <c r="O53" i="1" s="1"/>
  <c r="K133" i="1"/>
  <c r="L133" i="1" s="1"/>
  <c r="M133" i="1" s="1"/>
  <c r="N133" i="1" s="1"/>
  <c r="O133" i="1" s="1"/>
  <c r="K345" i="1"/>
  <c r="L345" i="1" s="1"/>
  <c r="M345" i="1" s="1"/>
  <c r="N345" i="1" s="1"/>
  <c r="O345" i="1" s="1"/>
  <c r="K234" i="1"/>
  <c r="L234" i="1" s="1"/>
  <c r="M234" i="1" s="1"/>
  <c r="N234" i="1" s="1"/>
  <c r="O234" i="1" s="1"/>
  <c r="K259" i="1"/>
  <c r="L259" i="1" s="1"/>
  <c r="M259" i="1" s="1"/>
  <c r="N259" i="1" s="1"/>
  <c r="O259" i="1" s="1"/>
  <c r="K48" i="1"/>
  <c r="L48" i="1" s="1"/>
  <c r="M48" i="1" s="1"/>
  <c r="N48" i="1" s="1"/>
  <c r="O48" i="1" s="1"/>
  <c r="K117" i="1"/>
  <c r="L117" i="1" s="1"/>
  <c r="M117" i="1" s="1"/>
  <c r="N117" i="1" s="1"/>
  <c r="O117" i="1" s="1"/>
  <c r="K255" i="1"/>
  <c r="L255" i="1" s="1"/>
  <c r="M255" i="1" s="1"/>
  <c r="N255" i="1" s="1"/>
  <c r="O255" i="1" s="1"/>
  <c r="K220" i="1"/>
  <c r="L220" i="1" s="1"/>
  <c r="M220" i="1" s="1"/>
  <c r="N220" i="1" s="1"/>
  <c r="O220" i="1" s="1"/>
  <c r="K29" i="1"/>
  <c r="L29" i="1" s="1"/>
  <c r="M29" i="1" s="1"/>
  <c r="N29" i="1" s="1"/>
  <c r="O29" i="1" s="1"/>
  <c r="C4" i="1"/>
  <c r="K320" i="1"/>
  <c r="L320" i="1" s="1"/>
  <c r="M320" i="1" s="1"/>
  <c r="N320" i="1" s="1"/>
  <c r="O320" i="1" s="1"/>
  <c r="K311" i="1"/>
  <c r="L311" i="1" s="1"/>
  <c r="M311" i="1" s="1"/>
  <c r="N311" i="1" s="1"/>
  <c r="O311" i="1" s="1"/>
  <c r="K284" i="1"/>
  <c r="L284" i="1" s="1"/>
  <c r="M284" i="1" s="1"/>
  <c r="N284" i="1" s="1"/>
  <c r="O284" i="1" s="1"/>
  <c r="K293" i="1"/>
  <c r="L293" i="1" s="1"/>
  <c r="M293" i="1" s="1"/>
  <c r="N293" i="1" s="1"/>
  <c r="O293" i="1" s="1"/>
  <c r="K156" i="1"/>
  <c r="L156" i="1" s="1"/>
  <c r="M156" i="1" s="1"/>
  <c r="N156" i="1" s="1"/>
  <c r="O156" i="1" s="1"/>
  <c r="K84" i="1"/>
  <c r="L84" i="1" s="1"/>
  <c r="M84" i="1" s="1"/>
  <c r="N84" i="1" s="1"/>
  <c r="O84" i="1" s="1"/>
  <c r="K23" i="1"/>
  <c r="L23" i="1" s="1"/>
  <c r="M23" i="1" s="1"/>
  <c r="N23" i="1" s="1"/>
  <c r="O23" i="1" s="1"/>
  <c r="K186" i="1"/>
  <c r="L186" i="1" s="1"/>
  <c r="M186" i="1" s="1"/>
  <c r="N186" i="1" s="1"/>
  <c r="O186" i="1" s="1"/>
  <c r="K114" i="1"/>
  <c r="L114" i="1" s="1"/>
  <c r="M114" i="1" s="1"/>
  <c r="N114" i="1" s="1"/>
  <c r="O114" i="1" s="1"/>
  <c r="K149" i="1"/>
  <c r="L149" i="1" s="1"/>
  <c r="M149" i="1" s="1"/>
  <c r="N149" i="1" s="1"/>
  <c r="O149" i="1" s="1"/>
  <c r="K13" i="1"/>
  <c r="L13" i="1" s="1"/>
  <c r="M13" i="1" s="1"/>
  <c r="N13" i="1" s="1"/>
  <c r="O13" i="1" s="1"/>
  <c r="K270" i="1"/>
  <c r="L270" i="1" s="1"/>
  <c r="M270" i="1" s="1"/>
  <c r="N270" i="1" s="1"/>
  <c r="O270" i="1" s="1"/>
  <c r="K246" i="1"/>
  <c r="L246" i="1" s="1"/>
  <c r="M246" i="1" s="1"/>
  <c r="N246" i="1" s="1"/>
  <c r="O246" i="1" s="1"/>
  <c r="K87" i="1"/>
  <c r="L87" i="1" s="1"/>
  <c r="M87" i="1" s="1"/>
  <c r="N87" i="1" s="1"/>
  <c r="O87" i="1" s="1"/>
  <c r="K197" i="1"/>
  <c r="L197" i="1" s="1"/>
  <c r="M197" i="1" s="1"/>
  <c r="N197" i="1" s="1"/>
  <c r="O197" i="1" s="1"/>
  <c r="K72" i="1"/>
  <c r="L72" i="1" s="1"/>
  <c r="M72" i="1" s="1"/>
  <c r="N72" i="1" s="1"/>
  <c r="O72" i="1" s="1"/>
  <c r="K264" i="1"/>
  <c r="L264" i="1" s="1"/>
  <c r="M264" i="1" s="1"/>
  <c r="N264" i="1" s="1"/>
  <c r="O264" i="1" s="1"/>
  <c r="K204" i="1"/>
  <c r="L204" i="1" s="1"/>
  <c r="M204" i="1" s="1"/>
  <c r="N204" i="1" s="1"/>
  <c r="O204" i="1" s="1"/>
  <c r="K184" i="1"/>
  <c r="L184" i="1" s="1"/>
  <c r="M184" i="1" s="1"/>
  <c r="N184" i="1" s="1"/>
  <c r="O184" i="1" s="1"/>
  <c r="K201" i="1"/>
  <c r="L201" i="1" s="1"/>
  <c r="M201" i="1" s="1"/>
  <c r="N201" i="1" s="1"/>
  <c r="O201" i="1" s="1"/>
  <c r="K276" i="1"/>
  <c r="L276" i="1" s="1"/>
  <c r="M276" i="1" s="1"/>
  <c r="N276" i="1" s="1"/>
  <c r="O276" i="1" s="1"/>
  <c r="K303" i="1"/>
  <c r="L303" i="1" s="1"/>
  <c r="M303" i="1" s="1"/>
  <c r="N303" i="1" s="1"/>
  <c r="O303" i="1" s="1"/>
  <c r="K239" i="1"/>
  <c r="L239" i="1" s="1"/>
  <c r="M239" i="1" s="1"/>
  <c r="N239" i="1" s="1"/>
  <c r="O239" i="1" s="1"/>
  <c r="K181" i="1"/>
  <c r="L181" i="1" s="1"/>
  <c r="M181" i="1" s="1"/>
  <c r="N181" i="1" s="1"/>
  <c r="O181" i="1" s="1"/>
  <c r="K348" i="1"/>
  <c r="L348" i="1" s="1"/>
  <c r="M348" i="1" s="1"/>
  <c r="N348" i="1" s="1"/>
  <c r="O348" i="1" s="1"/>
  <c r="K307" i="1"/>
  <c r="L307" i="1" s="1"/>
  <c r="M307" i="1" s="1"/>
  <c r="N307" i="1" s="1"/>
  <c r="O307" i="1" s="1"/>
  <c r="K308" i="1"/>
  <c r="L308" i="1" s="1"/>
  <c r="M308" i="1" s="1"/>
  <c r="N308" i="1" s="1"/>
  <c r="O308" i="1" s="1"/>
  <c r="K92" i="1"/>
  <c r="L92" i="1" s="1"/>
  <c r="M92" i="1" s="1"/>
  <c r="N92" i="1" s="1"/>
  <c r="O92" i="1" s="1"/>
  <c r="K43" i="1"/>
  <c r="L43" i="1" s="1"/>
  <c r="M43" i="1" s="1"/>
  <c r="N43" i="1" s="1"/>
  <c r="O43" i="1" s="1"/>
  <c r="K122" i="1"/>
  <c r="L122" i="1" s="1"/>
  <c r="M122" i="1" s="1"/>
  <c r="N122" i="1" s="1"/>
  <c r="O122" i="1" s="1"/>
  <c r="K182" i="1"/>
  <c r="L182" i="1" s="1"/>
  <c r="M182" i="1" s="1"/>
  <c r="N182" i="1" s="1"/>
  <c r="O182" i="1" s="1"/>
  <c r="K36" i="1"/>
  <c r="L36" i="1" s="1"/>
  <c r="M36" i="1" s="1"/>
  <c r="N36" i="1" s="1"/>
  <c r="O36" i="1" s="1"/>
  <c r="K86" i="1"/>
  <c r="L86" i="1" s="1"/>
  <c r="M86" i="1" s="1"/>
  <c r="N86" i="1" s="1"/>
  <c r="O86" i="1" s="1"/>
  <c r="K309" i="1"/>
  <c r="L309" i="1" s="1"/>
  <c r="M309" i="1" s="1"/>
  <c r="N309" i="1" s="1"/>
  <c r="O309" i="1" s="1"/>
  <c r="K352" i="1"/>
  <c r="L352" i="1" s="1"/>
  <c r="M352" i="1" s="1"/>
  <c r="N352" i="1" s="1"/>
  <c r="O352" i="1" s="1"/>
  <c r="K233" i="1"/>
  <c r="L233" i="1" s="1"/>
  <c r="M233" i="1" s="1"/>
  <c r="N233" i="1" s="1"/>
  <c r="O233" i="1" s="1"/>
  <c r="K113" i="1"/>
  <c r="L113" i="1" s="1"/>
  <c r="M113" i="1" s="1"/>
  <c r="N113" i="1" s="1"/>
  <c r="O113" i="1" s="1"/>
  <c r="K316" i="1"/>
  <c r="L316" i="1" s="1"/>
  <c r="M316" i="1" s="1"/>
  <c r="N316" i="1" s="1"/>
  <c r="O316" i="1" s="1"/>
  <c r="K157" i="1"/>
  <c r="L157" i="1" s="1"/>
  <c r="M157" i="1" s="1"/>
  <c r="N157" i="1" s="1"/>
  <c r="O157" i="1" s="1"/>
  <c r="K89" i="1"/>
  <c r="L89" i="1" s="1"/>
  <c r="M89" i="1" s="1"/>
  <c r="N89" i="1" s="1"/>
  <c r="O89" i="1" s="1"/>
  <c r="K244" i="1"/>
  <c r="L244" i="1" s="1"/>
  <c r="M244" i="1" s="1"/>
  <c r="N244" i="1" s="1"/>
  <c r="O244" i="1" s="1"/>
  <c r="K257" i="1"/>
  <c r="L257" i="1" s="1"/>
  <c r="M257" i="1" s="1"/>
  <c r="N257" i="1" s="1"/>
  <c r="O257" i="1" s="1"/>
  <c r="K67" i="1"/>
  <c r="L67" i="1" s="1"/>
  <c r="M67" i="1" s="1"/>
  <c r="N67" i="1" s="1"/>
  <c r="O67" i="1" s="1"/>
  <c r="K27" i="1"/>
  <c r="L27" i="1" s="1"/>
  <c r="M27" i="1" s="1"/>
  <c r="N27" i="1" s="1"/>
  <c r="O27" i="1" s="1"/>
  <c r="K116" i="1"/>
  <c r="L116" i="1" s="1"/>
  <c r="M116" i="1" s="1"/>
  <c r="N116" i="1" s="1"/>
  <c r="O116" i="1" s="1"/>
  <c r="K242" i="1"/>
  <c r="L242" i="1" s="1"/>
  <c r="M242" i="1" s="1"/>
  <c r="N242" i="1" s="1"/>
  <c r="O242" i="1" s="1"/>
  <c r="K252" i="1"/>
  <c r="L252" i="1" s="1"/>
  <c r="M252" i="1" s="1"/>
  <c r="N252" i="1" s="1"/>
  <c r="O252" i="1" s="1"/>
  <c r="K342" i="1"/>
  <c r="L342" i="1" s="1"/>
  <c r="M342" i="1" s="1"/>
  <c r="N342" i="1" s="1"/>
  <c r="O342" i="1" s="1"/>
  <c r="K314" i="1"/>
  <c r="L314" i="1" s="1"/>
  <c r="M314" i="1" s="1"/>
  <c r="N314" i="1" s="1"/>
  <c r="O314" i="1" s="1"/>
  <c r="K295" i="1"/>
  <c r="L295" i="1" s="1"/>
  <c r="M295" i="1" s="1"/>
  <c r="N295" i="1" s="1"/>
  <c r="O295" i="1" s="1"/>
  <c r="M7" i="1"/>
  <c r="L364" i="1" l="1"/>
  <c r="N7" i="1"/>
  <c r="M364" i="1"/>
  <c r="O7" i="1" l="1"/>
  <c r="N364" i="1"/>
  <c r="O364" i="1" s="1"/>
  <c r="P364" i="1" l="1"/>
  <c r="P60" i="1"/>
  <c r="P37" i="1"/>
  <c r="P79" i="1"/>
  <c r="P178" i="1"/>
  <c r="P154" i="1"/>
  <c r="P206" i="1"/>
  <c r="P19" i="1"/>
  <c r="P229" i="1"/>
  <c r="P15" i="1"/>
  <c r="P189" i="1"/>
  <c r="P329" i="1"/>
  <c r="P22" i="1"/>
  <c r="P249" i="1"/>
  <c r="P76" i="1"/>
  <c r="P41" i="1"/>
  <c r="P261" i="1"/>
  <c r="P103" i="1"/>
  <c r="P306" i="1"/>
  <c r="P228" i="1"/>
  <c r="P355" i="1"/>
  <c r="P172" i="1"/>
  <c r="P322" i="1"/>
  <c r="P38" i="1"/>
  <c r="P335" i="1"/>
  <c r="P294" i="1"/>
  <c r="P50" i="1"/>
  <c r="P177" i="1"/>
  <c r="P255" i="1"/>
  <c r="P100" i="1"/>
  <c r="P205" i="1"/>
  <c r="P21" i="1"/>
  <c r="P354" i="1"/>
  <c r="P35" i="1"/>
  <c r="P18" i="1"/>
  <c r="P91" i="1"/>
  <c r="P96" i="1"/>
  <c r="P358" i="1"/>
  <c r="P138" i="1"/>
  <c r="P23" i="1"/>
  <c r="P197" i="1"/>
  <c r="P239" i="1"/>
  <c r="P182" i="1"/>
  <c r="P157" i="1"/>
  <c r="P252" i="1"/>
  <c r="P174" i="1"/>
  <c r="P81" i="1"/>
  <c r="P227" i="1"/>
  <c r="P188" i="1"/>
  <c r="P291" i="1"/>
  <c r="P83" i="1"/>
  <c r="P301" i="1"/>
  <c r="P203" i="1"/>
  <c r="P190" i="1"/>
  <c r="P68" i="1"/>
  <c r="P344" i="1"/>
  <c r="P104" i="1"/>
  <c r="P311" i="1"/>
  <c r="P208" i="1"/>
  <c r="P212" i="1"/>
  <c r="P308" i="1"/>
  <c r="P126" i="1"/>
  <c r="P139" i="1"/>
  <c r="P357" i="1"/>
  <c r="P305" i="1"/>
  <c r="P14" i="1"/>
  <c r="P93" i="1"/>
  <c r="P286" i="1"/>
  <c r="P312" i="1"/>
  <c r="P28" i="1"/>
  <c r="P78" i="1"/>
  <c r="P191" i="1"/>
  <c r="P304" i="1"/>
  <c r="P281" i="1"/>
  <c r="P132" i="1"/>
  <c r="P169" i="1"/>
  <c r="P180" i="1"/>
  <c r="P112" i="1"/>
  <c r="P131" i="1"/>
  <c r="P74" i="1"/>
  <c r="P349" i="1"/>
  <c r="P95" i="1"/>
  <c r="P109" i="1"/>
  <c r="P130" i="1"/>
  <c r="P262" i="1"/>
  <c r="P214" i="1"/>
  <c r="P17" i="1"/>
  <c r="P73" i="1"/>
  <c r="P220" i="1"/>
  <c r="P147" i="1"/>
  <c r="P213" i="1"/>
  <c r="P173" i="1"/>
  <c r="P267" i="1"/>
  <c r="P142" i="1"/>
  <c r="P10" i="1"/>
  <c r="P33" i="1"/>
  <c r="P124" i="1"/>
  <c r="P162" i="1"/>
  <c r="P165" i="1"/>
  <c r="P186" i="1"/>
  <c r="P72" i="1"/>
  <c r="P181" i="1"/>
  <c r="P36" i="1"/>
  <c r="P89" i="1"/>
  <c r="P342" i="1"/>
  <c r="P134" i="1"/>
  <c r="P77" i="1"/>
  <c r="P195" i="1"/>
  <c r="P315" i="1"/>
  <c r="P271" i="1"/>
  <c r="P75" i="1"/>
  <c r="P337" i="1"/>
  <c r="P53" i="1"/>
  <c r="P198" i="1"/>
  <c r="P235" i="1"/>
  <c r="P13" i="1"/>
  <c r="P67" i="1"/>
  <c r="P209" i="1"/>
  <c r="P260" i="1"/>
  <c r="P143" i="1"/>
  <c r="P241" i="1"/>
  <c r="P82" i="1"/>
  <c r="P318" i="1"/>
  <c r="P70" i="1"/>
  <c r="P121" i="1"/>
  <c r="P44" i="1"/>
  <c r="P65" i="1"/>
  <c r="P245" i="1"/>
  <c r="P290" i="1"/>
  <c r="P46" i="1"/>
  <c r="P106" i="1"/>
  <c r="P101" i="1"/>
  <c r="P334" i="1"/>
  <c r="P128" i="1"/>
  <c r="P292" i="1"/>
  <c r="P52" i="1"/>
  <c r="P164" i="1"/>
  <c r="P42" i="1"/>
  <c r="P90" i="1"/>
  <c r="P24" i="1"/>
  <c r="P187" i="1"/>
  <c r="P333" i="1"/>
  <c r="P26" i="1"/>
  <c r="P343" i="1"/>
  <c r="P16" i="1"/>
  <c r="P29" i="1"/>
  <c r="P105" i="1"/>
  <c r="P299" i="1"/>
  <c r="P346" i="1"/>
  <c r="P296" i="1"/>
  <c r="P347" i="1"/>
  <c r="P88" i="1"/>
  <c r="P330" i="1"/>
  <c r="P269" i="1"/>
  <c r="P361" i="1"/>
  <c r="P84" i="1"/>
  <c r="P114" i="1"/>
  <c r="P264" i="1"/>
  <c r="P348" i="1"/>
  <c r="P86" i="1"/>
  <c r="P244" i="1"/>
  <c r="P314" i="1"/>
  <c r="P336" i="1"/>
  <c r="P140" i="1"/>
  <c r="P359" i="1"/>
  <c r="P217" i="1"/>
  <c r="P352" i="1"/>
  <c r="P160" i="1"/>
  <c r="P310" i="1"/>
  <c r="P80" i="1"/>
  <c r="P327" i="1"/>
  <c r="P325" i="1"/>
  <c r="P8" i="1"/>
  <c r="P127" i="1"/>
  <c r="P40" i="1"/>
  <c r="P99" i="1"/>
  <c r="P115" i="1"/>
  <c r="P159" i="1"/>
  <c r="P9" i="1"/>
  <c r="P240" i="1"/>
  <c r="P225" i="1"/>
  <c r="P125" i="1"/>
  <c r="P247" i="1"/>
  <c r="P275" i="1"/>
  <c r="P150" i="1"/>
  <c r="P148" i="1"/>
  <c r="P285" i="1"/>
  <c r="P319" i="1"/>
  <c r="P231" i="1"/>
  <c r="P32" i="1"/>
  <c r="P274" i="1"/>
  <c r="P328" i="1"/>
  <c r="P61" i="1"/>
  <c r="P123" i="1"/>
  <c r="P120" i="1"/>
  <c r="P320" i="1"/>
  <c r="P45" i="1"/>
  <c r="P39" i="1"/>
  <c r="P155" i="1"/>
  <c r="P12" i="1"/>
  <c r="P196" i="1"/>
  <c r="P266" i="1"/>
  <c r="P287" i="1"/>
  <c r="P302" i="1"/>
  <c r="P362" i="1"/>
  <c r="P55" i="1"/>
  <c r="P149" i="1"/>
  <c r="P204" i="1"/>
  <c r="P307" i="1"/>
  <c r="P309" i="1"/>
  <c r="P257" i="1"/>
  <c r="P295" i="1"/>
  <c r="P226" i="1"/>
  <c r="P216" i="1"/>
  <c r="P248" i="1"/>
  <c r="P49" i="1"/>
  <c r="P341" i="1"/>
  <c r="P223" i="1"/>
  <c r="P110" i="1"/>
  <c r="P133" i="1"/>
  <c r="P222" i="1"/>
  <c r="P58" i="1"/>
  <c r="P184" i="1"/>
  <c r="P277" i="1"/>
  <c r="P168" i="1"/>
  <c r="P171" i="1"/>
  <c r="P282" i="1"/>
  <c r="P94" i="1"/>
  <c r="P332" i="1"/>
  <c r="P251" i="1"/>
  <c r="P97" i="1"/>
  <c r="P144" i="1"/>
  <c r="P136" i="1"/>
  <c r="P47" i="1"/>
  <c r="P215" i="1"/>
  <c r="P272" i="1"/>
  <c r="P163" i="1"/>
  <c r="P265" i="1"/>
  <c r="P98" i="1"/>
  <c r="P176" i="1"/>
  <c r="P161" i="1"/>
  <c r="P221" i="1"/>
  <c r="P218" i="1"/>
  <c r="P199" i="1"/>
  <c r="P356" i="1"/>
  <c r="P288" i="1"/>
  <c r="P351" i="1"/>
  <c r="P57" i="1"/>
  <c r="P152" i="1"/>
  <c r="P273" i="1"/>
  <c r="P64" i="1"/>
  <c r="P345" i="1"/>
  <c r="P284" i="1"/>
  <c r="P158" i="1"/>
  <c r="P145" i="1"/>
  <c r="P297" i="1"/>
  <c r="P234" i="1"/>
  <c r="P317" i="1"/>
  <c r="P146" i="1"/>
  <c r="P350" i="1"/>
  <c r="P118" i="1"/>
  <c r="P207" i="1"/>
  <c r="P268" i="1"/>
  <c r="P270" i="1"/>
  <c r="P201" i="1"/>
  <c r="P92" i="1"/>
  <c r="P233" i="1"/>
  <c r="P27" i="1"/>
  <c r="P238" i="1"/>
  <c r="P108" i="1"/>
  <c r="P85" i="1"/>
  <c r="P56" i="1"/>
  <c r="P298" i="1"/>
  <c r="P183" i="1"/>
  <c r="P210" i="1"/>
  <c r="P69" i="1"/>
  <c r="P256" i="1"/>
  <c r="P232" i="1"/>
  <c r="P279" i="1"/>
  <c r="P224" i="1"/>
  <c r="P263" i="1"/>
  <c r="P153" i="1"/>
  <c r="P331" i="1"/>
  <c r="P111" i="1"/>
  <c r="P34" i="1"/>
  <c r="P59" i="1"/>
  <c r="P338" i="1"/>
  <c r="P254" i="1"/>
  <c r="P250" i="1"/>
  <c r="P137" i="1"/>
  <c r="P340" i="1"/>
  <c r="P170" i="1"/>
  <c r="P192" i="1"/>
  <c r="P71" i="1"/>
  <c r="P51" i="1"/>
  <c r="P259" i="1"/>
  <c r="P293" i="1"/>
  <c r="P219" i="1"/>
  <c r="P243" i="1"/>
  <c r="P200" i="1"/>
  <c r="P48" i="1"/>
  <c r="P179" i="1"/>
  <c r="P63" i="1"/>
  <c r="P323" i="1"/>
  <c r="P166" i="1"/>
  <c r="P175" i="1"/>
  <c r="P258" i="1"/>
  <c r="P246" i="1"/>
  <c r="P276" i="1"/>
  <c r="P20" i="1"/>
  <c r="P289" i="1"/>
  <c r="P62" i="1"/>
  <c r="P66" i="1"/>
  <c r="P237" i="1"/>
  <c r="P253" i="1"/>
  <c r="P242" i="1"/>
  <c r="P141" i="1"/>
  <c r="P167" i="1"/>
  <c r="P119" i="1"/>
  <c r="P151" i="1"/>
  <c r="P300" i="1"/>
  <c r="P87" i="1"/>
  <c r="P102" i="1"/>
  <c r="P129" i="1"/>
  <c r="P280" i="1"/>
  <c r="P211" i="1"/>
  <c r="P321" i="1"/>
  <c r="P326" i="1"/>
  <c r="P339" i="1"/>
  <c r="P303" i="1"/>
  <c r="P30" i="1"/>
  <c r="P360" i="1"/>
  <c r="P11" i="1"/>
  <c r="P122" i="1"/>
  <c r="P202" i="1"/>
  <c r="P278" i="1"/>
  <c r="P194" i="1"/>
  <c r="P116" i="1"/>
  <c r="P107" i="1"/>
  <c r="P230" i="1"/>
  <c r="P324" i="1"/>
  <c r="P135" i="1"/>
  <c r="P185" i="1"/>
  <c r="P43" i="1"/>
  <c r="P54" i="1"/>
  <c r="P156" i="1"/>
  <c r="P283" i="1"/>
  <c r="P236" i="1"/>
  <c r="P31" i="1"/>
  <c r="P353" i="1"/>
  <c r="P117" i="1"/>
  <c r="P313" i="1"/>
  <c r="P113" i="1"/>
  <c r="P25" i="1"/>
  <c r="P316" i="1"/>
  <c r="P193" i="1"/>
  <c r="P7" i="1"/>
</calcChain>
</file>

<file path=xl/sharedStrings.xml><?xml version="1.0" encoding="utf-8"?>
<sst xmlns="http://schemas.openxmlformats.org/spreadsheetml/2006/main" count="497" uniqueCount="447">
  <si>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</si>
  <si>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</si>
  <si>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</si>
  <si>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</si>
  <si>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</si>
  <si>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</si>
  <si>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</si>
  <si>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</si>
  <si>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</si>
  <si>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</si>
  <si>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</si>
  <si>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</si>
  <si>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</si>
  <si>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</si>
  <si>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</si>
  <si>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</si>
  <si>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</si>
  <si>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</si>
  <si>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</si>
  <si>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</si>
  <si>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</si>
  <si>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</si>
  <si>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</si>
  <si>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</si>
  <si>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</si>
  <si>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</si>
  <si>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</si>
  <si>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</si>
  <si>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</si>
  <si>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</si>
  <si>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</si>
  <si>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</si>
  <si>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</si>
  <si>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</si>
  <si>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</si>
  <si>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</si>
  <si>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</si>
  <si>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</si>
  <si>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</si>
  <si>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</si>
  <si>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</si>
  <si>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</si>
  <si>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</si>
  <si>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</si>
  <si>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</si>
  <si>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</si>
  <si>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</si>
  <si>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</si>
  <si>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</si>
  <si>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</si>
  <si>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</si>
  <si>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</si>
  <si>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</si>
  <si>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</si>
  <si>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</si>
  <si>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</si>
  <si>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</si>
  <si>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</si>
  <si>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</si>
  <si>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</si>
  <si>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</si>
  <si>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</si>
  <si>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</si>
  <si>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</si>
  <si>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</si>
  <si>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</si>
  <si>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</si>
  <si>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</si>
  <si>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</si>
  <si>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</si>
  <si>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</si>
  <si>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</si>
  <si>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</si>
  <si>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</si>
  <si>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</si>
  <si>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</si>
  <si>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</si>
  <si>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</si>
  <si>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</si>
  <si>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</si>
  <si>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</si>
  <si>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</si>
  <si>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</si>
  <si>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</si>
  <si>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</si>
  <si>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</si>
  <si>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</si>
  <si>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</si>
  <si>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</si>
  <si>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</si>
  <si>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</si>
  <si>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</si>
  <si>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</si>
  <si>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</si>
  <si>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</si>
  <si>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</si>
  <si>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</si>
  <si>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</si>
  <si>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</si>
  <si>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</si>
  <si>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</si>
  <si>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</si>
  <si>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</si>
  <si>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</si>
  <si>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</si>
  <si>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</si>
  <si>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</si>
  <si>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</si>
  <si>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</si>
  <si>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</si>
  <si>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</si>
  <si>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</si>
  <si>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</si>
  <si>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</si>
  <si>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</si>
  <si>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</si>
  <si>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</si>
  <si>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</si>
  <si>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</si>
  <si>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</si>
  <si>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</si>
  <si>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</si>
  <si>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</si>
  <si>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</si>
  <si>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</si>
  <si>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</si>
  <si>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</si>
  <si>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</si>
  <si>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</si>
  <si>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</si>
  <si>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</si>
  <si>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</si>
  <si>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</si>
  <si>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</si>
  <si>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</si>
  <si>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</si>
  <si>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</si>
  <si>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</si>
  <si>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</si>
  <si>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</si>
  <si>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</si>
  <si>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</si>
  <si>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</si>
  <si>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</si>
  <si>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</si>
  <si>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</si>
  <si>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</si>
  <si>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</si>
  <si>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</si>
  <si>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</si>
  <si>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</si>
  <si>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</si>
  <si>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</si>
  <si>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</si>
  <si>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</si>
  <si>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</si>
  <si>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</si>
  <si>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</si>
  <si>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</si>
  <si>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</si>
  <si>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</si>
  <si>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</si>
  <si>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</si>
  <si>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</si>
  <si>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</si>
  <si>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</si>
  <si>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</si>
  <si>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</si>
  <si>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</si>
  <si>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</si>
  <si>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</si>
  <si>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</si>
  <si>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</si>
  <si>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</si>
  <si>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</si>
  <si>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</si>
  <si>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</si>
  <si>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</si>
  <si>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</si>
  <si>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</si>
  <si>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</si>
  <si>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</si>
  <si>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</si>
  <si>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</si>
  <si>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</si>
  <si>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</si>
  <si>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</si>
  <si>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</si>
  <si>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</si>
  <si>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</si>
  <si>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</si>
  <si>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</si>
  <si>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</si>
  <si>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</si>
  <si>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</si>
  <si>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</si>
  <si>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</si>
  <si>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</si>
  <si>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</si>
  <si>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</si>
  <si>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</si>
  <si>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</si>
  <si>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</si>
  <si>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</si>
  <si>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</si>
  <si>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</si>
  <si>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</si>
  <si>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</si>
  <si>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</si>
  <si>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</si>
  <si>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</si>
  <si>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</si>
  <si>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</si>
  <si>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</si>
  <si>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</si>
  <si>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</si>
  <si>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</si>
  <si>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</si>
  <si>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</si>
  <si>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</si>
  <si>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</si>
  <si>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</si>
  <si>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</si>
  <si>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</si>
  <si>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</si>
  <si>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</si>
  <si>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</si>
  <si>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</si>
  <si>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</si>
  <si>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</si>
  <si>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</si>
  <si>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</si>
  <si>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</si>
  <si>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</si>
  <si>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</si>
  <si>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</si>
  <si>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</si>
  <si>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</si>
  <si>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</si>
  <si>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</si>
  <si>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</si>
  <si>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</si>
  <si>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</si>
  <si>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</si>
  <si>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</si>
  <si>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</si>
  <si>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</si>
  <si>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</si>
  <si>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</si>
  <si>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</si>
  <si>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</si>
  <si>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</si>
  <si>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</si>
  <si>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</si>
  <si>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</si>
  <si>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</si>
  <si>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</si>
  <si>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</si>
  <si>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</si>
  <si>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</si>
  <si>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</si>
  <si>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</si>
  <si>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</si>
  <si>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</si>
  <si>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</si>
  <si>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</si>
  <si>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</si>
  <si>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</si>
  <si>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</si>
  <si>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</si>
  <si>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</si>
  <si>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</si>
  <si>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</si>
  <si>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</si>
  <si>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</si>
  <si>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</si>
  <si>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</si>
  <si>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</si>
  <si>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</si>
  <si>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</si>
  <si>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</si>
  <si>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</si>
  <si>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</si>
  <si>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</si>
  <si>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</si>
  <si>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</si>
  <si>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</si>
  <si>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</si>
  <si>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</si>
  <si>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</si>
  <si>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</si>
  <si>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</si>
  <si>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</si>
  <si>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</si>
  <si>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</si>
  <si>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</si>
  <si>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</si>
  <si>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</si>
  <si>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</si>
  <si>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</si>
  <si>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</si>
  <si>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</si>
  <si>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</si>
  <si>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</si>
  <si>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</si>
  <si>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</si>
  <si>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</si>
  <si>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</si>
  <si>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</si>
  <si>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</si>
  <si>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</si>
  <si>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</si>
  <si>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</si>
  <si>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</si>
  <si>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</si>
  <si>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</si>
  <si>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</si>
  <si>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</si>
  <si>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</si>
  <si>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</si>
  <si>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</si>
  <si>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</si>
  <si>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</si>
  <si>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</si>
  <si>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</si>
  <si>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</si>
  <si>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</si>
  <si>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</si>
  <si>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</si>
  <si>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</si>
  <si>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</si>
  <si>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</si>
  <si>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</si>
  <si>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</si>
  <si>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</si>
  <si>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</si>
  <si>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</si>
  <si>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</si>
  <si>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</si>
  <si>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</si>
  <si>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</si>
  <si>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</si>
  <si>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</si>
  <si>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</si>
  <si>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</si>
  <si>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</si>
  <si>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</si>
  <si>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</si>
  <si>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</si>
  <si>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</si>
  <si>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</si>
  <si>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</si>
  <si>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</si>
  <si>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</si>
  <si>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</si>
  <si>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</si>
  <si>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</si>
  <si>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</si>
  <si>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</si>
  <si>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</si>
  <si>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</si>
  <si>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</si>
  <si>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</si>
  <si>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</si>
  <si>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</si>
  <si>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</si>
  <si>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</si>
  <si>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</si>
  <si>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</si>
  <si>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</si>
  <si>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</si>
  <si>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</si>
  <si>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</si>
  <si>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</si>
  <si>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</si>
  <si>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</si>
  <si>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</si>
  <si>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</si>
  <si>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</si>
  <si>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</si>
  <si>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</si>
  <si>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</si>
  <si>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</si>
  <si>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</si>
  <si>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</si>
  <si>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</si>
  <si>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</si>
  <si>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</si>
  <si>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</si>
  <si>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</si>
  <si>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</si>
  <si>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</si>
  <si>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</si>
  <si>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</si>
  <si>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</si>
  <si>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</si>
  <si>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</si>
  <si>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</si>
  <si>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</si>
  <si>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</si>
  <si>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</si>
  <si>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</si>
  <si>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</si>
  <si>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</si>
  <si>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</si>
  <si>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</si>
  <si>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</si>
  <si>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</si>
  <si>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</si>
  <si>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</si>
  <si>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</si>
  <si>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</si>
  <si>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</si>
  <si>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</si>
  <si>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</si>
  <si>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</si>
  <si>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</si>
  <si>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</si>
  <si>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</si>
  <si>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</si>
  <si>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</si>
  <si>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</si>
  <si>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</si>
  <si>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</si>
  <si>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</si>
  <si>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</si>
  <si>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</si>
  <si>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</si>
  <si>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</si>
  <si>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</si>
  <si>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</si>
  <si>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</si>
  <si>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</si>
  <si>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</si>
  <si>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</si>
  <si>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</si>
  <si>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</si>
  <si>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</si>
  <si>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</si>
  <si>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</si>
  <si>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</si>
  <si>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</si>
  <si>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</si>
  <si>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</si>
  <si>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>Jan-okt</t>
  </si>
  <si>
    <t>Utbetales/trekkes ved 1. termin rammetilskudd i januar 2024</t>
  </si>
  <si>
    <t>Jan-Okt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</si>
</sst>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  <font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167" fontId="0" fillId="0" borderId="11" xfId="5" applyNumberFormat="1" applyFont="1" applyBorder="1"/>
    <xf numFmtId="170" fontId="29" fillId="0" borderId="4" xfId="1" applyNumberFormat="1" applyFont="1" applyFill="1" applyBorder="1"/>
    <xf numFmtId="3" fontId="44" fillId="0" borderId="0" xfId="0" applyNumberFormat="1" applyFont="1"/>
    <xf numFmtId="164" fontId="0" fillId="0" borderId="4" xfId="0" applyNumberFormat="1" applyBorder="1"/>
    <xf numFmtId="3" fontId="2" fillId="0" borderId="0" xfId="7" applyNumberFormat="1" applyFont="1" applyAlignment="1">
      <alignment horizontal="right" indent="1"/>
    </xf>
    <xf numFmtId="167" fontId="6" fillId="0" borderId="0" xfId="5" applyNumberFormat="1" applyFont="1" applyFill="1" applyBorder="1"/>
    <xf numFmtId="164" fontId="1" fillId="0" borderId="0" xfId="0" applyNumberFormat="1" applyFont="1" applyAlignment="1">
      <alignment horizontal="center"/>
    </xf>
    <xf numFmtId="10" fontId="6" fillId="0" borderId="0" xfId="5" applyNumberFormat="1" applyFont="1" applyBorder="1"/>
    <xf numFmtId="164" fontId="19" fillId="0" borderId="0" xfId="5" applyNumberFormat="1" applyFont="1"/>
    <xf numFmtId="3" fontId="28" fillId="0" borderId="0" xfId="0" applyNumberFormat="1" applyFont="1"/>
    <xf numFmtId="168" fontId="24" fillId="0" borderId="0" xfId="1" applyNumberFormat="1" applyFont="1" applyFill="1" applyBorder="1"/>
    <xf numFmtId="3" fontId="0" fillId="0" borderId="0" xfId="0" applyNumberFormat="1" applyFill="1"/>
    <xf numFmtId="9" fontId="28" fillId="0" borderId="0" xfId="5" applyFont="1" applyFill="1"/>
    <xf numFmtId="3" fontId="24" fillId="0" borderId="0" xfId="2" applyNumberFormat="1" applyFont="1" applyFill="1"/>
    <xf numFmtId="164" fontId="24" fillId="0" borderId="0" xfId="1" applyNumberFormat="1" applyFont="1" applyFill="1"/>
    <xf numFmtId="164" fontId="28" fillId="0" borderId="0" xfId="0" applyNumberFormat="1" applyFont="1" applyFill="1"/>
    <xf numFmtId="3" fontId="0" fillId="0" borderId="9" xfId="0" applyNumberFormat="1" applyFill="1" applyBorder="1"/>
    <xf numFmtId="170" fontId="0" fillId="0" borderId="0" xfId="0" applyNumberFormat="1" applyFill="1"/>
    <xf numFmtId="0" fontId="0" fillId="0" borderId="0" xfId="0" applyFill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0.84741049938201851</c:v>
                </c:pt>
                <c:pt idx="1">
                  <c:v>0.91637837393778976</c:v>
                </c:pt>
                <c:pt idx="2">
                  <c:v>0.96037503178545092</c:v>
                </c:pt>
                <c:pt idx="3">
                  <c:v>0.85171041556244464</c:v>
                </c:pt>
                <c:pt idx="4">
                  <c:v>1.0044143177019684</c:v>
                </c:pt>
                <c:pt idx="5">
                  <c:v>1.0016763531870616</c:v>
                </c:pt>
                <c:pt idx="6">
                  <c:v>0.91196565601212565</c:v>
                </c:pt>
                <c:pt idx="7">
                  <c:v>0.73619563333500226</c:v>
                </c:pt>
                <c:pt idx="8">
                  <c:v>0.79911208792426403</c:v>
                </c:pt>
                <c:pt idx="9">
                  <c:v>0.87593262291158569</c:v>
                </c:pt>
                <c:pt idx="10">
                  <c:v>0.73953483942957221</c:v>
                </c:pt>
                <c:pt idx="11">
                  <c:v>0.77676660726472901</c:v>
                </c:pt>
                <c:pt idx="12">
                  <c:v>0.90273763213937785</c:v>
                </c:pt>
                <c:pt idx="13">
                  <c:v>0.8734634284655044</c:v>
                </c:pt>
                <c:pt idx="14">
                  <c:v>0.86818419319267703</c:v>
                </c:pt>
                <c:pt idx="15">
                  <c:v>0.84052217536931295</c:v>
                </c:pt>
                <c:pt idx="16">
                  <c:v>0.87841885454027802</c:v>
                </c:pt>
                <c:pt idx="17">
                  <c:v>0.72656924855527116</c:v>
                </c:pt>
                <c:pt idx="18">
                  <c:v>0.74358823144081587</c:v>
                </c:pt>
                <c:pt idx="19">
                  <c:v>0.93494201586506809</c:v>
                </c:pt>
                <c:pt idx="20">
                  <c:v>0.7852324123673482</c:v>
                </c:pt>
                <c:pt idx="21">
                  <c:v>0.78871169335297764</c:v>
                </c:pt>
                <c:pt idx="22">
                  <c:v>0.85436005480074961</c:v>
                </c:pt>
                <c:pt idx="23">
                  <c:v>0.73821808270512901</c:v>
                </c:pt>
                <c:pt idx="24">
                  <c:v>0.90557603405422815</c:v>
                </c:pt>
                <c:pt idx="25">
                  <c:v>0.7784674529783544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0.94323425137156292</c:v>
                </c:pt>
                <c:pt idx="1">
                  <c:v>0.9524045327688041</c:v>
                </c:pt>
                <c:pt idx="2">
                  <c:v>0.97000319590786865</c:v>
                </c:pt>
                <c:pt idx="3">
                  <c:v>0.94344924718058421</c:v>
                </c:pt>
                <c:pt idx="4">
                  <c:v>0.97683017351974955</c:v>
                </c:pt>
                <c:pt idx="5">
                  <c:v>0.98652372446851277</c:v>
                </c:pt>
                <c:pt idx="6">
                  <c:v>0.95063944559853841</c:v>
                </c:pt>
                <c:pt idx="7">
                  <c:v>0.93767350806921212</c:v>
                </c:pt>
                <c:pt idx="8">
                  <c:v>0.9408193307986753</c:v>
                </c:pt>
                <c:pt idx="9">
                  <c:v>0.94466035754804134</c:v>
                </c:pt>
                <c:pt idx="10">
                  <c:v>0.93784046837394064</c:v>
                </c:pt>
                <c:pt idx="11">
                  <c:v>0.93970205676569851</c:v>
                </c:pt>
                <c:pt idx="12">
                  <c:v>0.94694823604943923</c:v>
                </c:pt>
                <c:pt idx="13">
                  <c:v>0.94453689782573735</c:v>
                </c:pt>
                <c:pt idx="14">
                  <c:v>0.94427293606209584</c:v>
                </c:pt>
                <c:pt idx="15">
                  <c:v>0.94288983517092773</c:v>
                </c:pt>
                <c:pt idx="16">
                  <c:v>0.94478466912947612</c:v>
                </c:pt>
                <c:pt idx="17">
                  <c:v>0.93719218883022548</c:v>
                </c:pt>
                <c:pt idx="18">
                  <c:v>0.93804313797450289</c:v>
                </c:pt>
                <c:pt idx="19">
                  <c:v>0.95982998953971532</c:v>
                </c:pt>
                <c:pt idx="20">
                  <c:v>0.94012534702082939</c:v>
                </c:pt>
                <c:pt idx="21">
                  <c:v>0.94029931107011089</c:v>
                </c:pt>
                <c:pt idx="22">
                  <c:v>0.94358172914249938</c:v>
                </c:pt>
                <c:pt idx="23">
                  <c:v>0.93777463053771859</c:v>
                </c:pt>
                <c:pt idx="24">
                  <c:v>0.94808359681537946</c:v>
                </c:pt>
                <c:pt idx="25">
                  <c:v>0.93978709905137969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0.94639055079240952</c:v>
                </c:pt>
                <c:pt idx="1">
                  <c:v>0.84966435305952048</c:v>
                </c:pt>
                <c:pt idx="2">
                  <c:v>0.85601481121242473</c:v>
                </c:pt>
                <c:pt idx="3">
                  <c:v>0.7312450442076377</c:v>
                </c:pt>
                <c:pt idx="4">
                  <c:v>0.80440412003665018</c:v>
                </c:pt>
                <c:pt idx="5">
                  <c:v>0.91457176037147903</c:v>
                </c:pt>
                <c:pt idx="6">
                  <c:v>0.67666121678258773</c:v>
                </c:pt>
                <c:pt idx="7">
                  <c:v>0.77719061874994644</c:v>
                </c:pt>
                <c:pt idx="8">
                  <c:v>0.92219146800061358</c:v>
                </c:pt>
                <c:pt idx="9">
                  <c:v>0.9623758917802997</c:v>
                </c:pt>
                <c:pt idx="10">
                  <c:v>0.57076273774646336</c:v>
                </c:pt>
                <c:pt idx="11">
                  <c:v>0.92983999766557535</c:v>
                </c:pt>
                <c:pt idx="12">
                  <c:v>0.73562570810478767</c:v>
                </c:pt>
                <c:pt idx="13">
                  <c:v>0.83815186241946449</c:v>
                </c:pt>
                <c:pt idx="14">
                  <c:v>0.77323105948191928</c:v>
                </c:pt>
                <c:pt idx="15">
                  <c:v>0.69766380669823613</c:v>
                </c:pt>
                <c:pt idx="16">
                  <c:v>0.85601693804746493</c:v>
                </c:pt>
                <c:pt idx="17">
                  <c:v>0.70735890115816358</c:v>
                </c:pt>
                <c:pt idx="18">
                  <c:v>0.81380238212179667</c:v>
                </c:pt>
                <c:pt idx="19">
                  <c:v>0.69405826828365214</c:v>
                </c:pt>
                <c:pt idx="20">
                  <c:v>0.75493960157099271</c:v>
                </c:pt>
                <c:pt idx="21">
                  <c:v>0.69204103804258088</c:v>
                </c:pt>
                <c:pt idx="22">
                  <c:v>0.73601576146872083</c:v>
                </c:pt>
                <c:pt idx="23">
                  <c:v>0.74718157620937053</c:v>
                </c:pt>
                <c:pt idx="24">
                  <c:v>0.7585325299902429</c:v>
                </c:pt>
                <c:pt idx="25">
                  <c:v>0.58767609919631625</c:v>
                </c:pt>
                <c:pt idx="26">
                  <c:v>0.73515135015146826</c:v>
                </c:pt>
                <c:pt idx="27">
                  <c:v>0.74071275356992206</c:v>
                </c:pt>
                <c:pt idx="28">
                  <c:v>0.87863283822610916</c:v>
                </c:pt>
                <c:pt idx="29">
                  <c:v>0.87886176821954087</c:v>
                </c:pt>
                <c:pt idx="30">
                  <c:v>0.77782845065476303</c:v>
                </c:pt>
                <c:pt idx="31">
                  <c:v>0.70175011414635091</c:v>
                </c:pt>
                <c:pt idx="32">
                  <c:v>0.8796124222084567</c:v>
                </c:pt>
                <c:pt idx="33">
                  <c:v>0.72655527222358085</c:v>
                </c:pt>
                <c:pt idx="34">
                  <c:v>0.82239349170979459</c:v>
                </c:pt>
                <c:pt idx="35">
                  <c:v>0.76088410613145729</c:v>
                </c:pt>
                <c:pt idx="36">
                  <c:v>0.76421422911726045</c:v>
                </c:pt>
                <c:pt idx="37">
                  <c:v>0.81041846591183675</c:v>
                </c:pt>
                <c:pt idx="38">
                  <c:v>0.80246544027766176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0.96440940351065196</c:v>
                </c:pt>
                <c:pt idx="1">
                  <c:v>0.94334694405543806</c:v>
                </c:pt>
                <c:pt idx="2">
                  <c:v>0.94366446696308326</c:v>
                </c:pt>
                <c:pt idx="3">
                  <c:v>0.93742597861284394</c:v>
                </c:pt>
                <c:pt idx="4">
                  <c:v>0.94108393240429455</c:v>
                </c:pt>
                <c:pt idx="5">
                  <c:v>0.95168188734227988</c:v>
                </c:pt>
                <c:pt idx="6">
                  <c:v>0.93469678724159144</c:v>
                </c:pt>
                <c:pt idx="7">
                  <c:v>0.93972325733995943</c:v>
                </c:pt>
                <c:pt idx="8">
                  <c:v>0.9547297703939337</c:v>
                </c:pt>
                <c:pt idx="9">
                  <c:v>0.97080353990580803</c:v>
                </c:pt>
                <c:pt idx="10">
                  <c:v>0.92940186328978514</c:v>
                </c:pt>
                <c:pt idx="11">
                  <c:v>0.95778918225991827</c:v>
                </c:pt>
                <c:pt idx="12">
                  <c:v>0.93764501180770143</c:v>
                </c:pt>
                <c:pt idx="13">
                  <c:v>0.94277131952343529</c:v>
                </c:pt>
                <c:pt idx="14">
                  <c:v>0.93952527937655805</c:v>
                </c:pt>
                <c:pt idx="15">
                  <c:v>0.93574691673737387</c:v>
                </c:pt>
                <c:pt idx="16">
                  <c:v>0.94366457330483533</c:v>
                </c:pt>
                <c:pt idx="17">
                  <c:v>0.93623167146037034</c:v>
                </c:pt>
                <c:pt idx="18">
                  <c:v>0.94155384550855192</c:v>
                </c:pt>
                <c:pt idx="19">
                  <c:v>0.93556663981664456</c:v>
                </c:pt>
                <c:pt idx="20">
                  <c:v>0.93861070648101153</c:v>
                </c:pt>
                <c:pt idx="21">
                  <c:v>0.9354657783045911</c:v>
                </c:pt>
                <c:pt idx="22">
                  <c:v>0.93766451447589816</c:v>
                </c:pt>
                <c:pt idx="23">
                  <c:v>0.93822280521293056</c:v>
                </c:pt>
                <c:pt idx="24">
                  <c:v>0.93879035290197421</c:v>
                </c:pt>
                <c:pt idx="25">
                  <c:v>0.93024753136227789</c:v>
                </c:pt>
                <c:pt idx="26">
                  <c:v>0.93762129391003557</c:v>
                </c:pt>
                <c:pt idx="27">
                  <c:v>0.9378993640809582</c:v>
                </c:pt>
                <c:pt idx="28">
                  <c:v>0.94479536831376743</c:v>
                </c:pt>
                <c:pt idx="29">
                  <c:v>0.9448068148134392</c:v>
                </c:pt>
                <c:pt idx="30">
                  <c:v>0.93975514893520007</c:v>
                </c:pt>
                <c:pt idx="31">
                  <c:v>0.93595123210977949</c:v>
                </c:pt>
                <c:pt idx="32">
                  <c:v>0.94484434751288504</c:v>
                </c:pt>
                <c:pt idx="33">
                  <c:v>0.93719149001364099</c:v>
                </c:pt>
                <c:pt idx="34">
                  <c:v>0.94198340098795175</c:v>
                </c:pt>
                <c:pt idx="35">
                  <c:v>0.93890793170903486</c:v>
                </c:pt>
                <c:pt idx="36">
                  <c:v>0.93907443785832501</c:v>
                </c:pt>
                <c:pt idx="37">
                  <c:v>0.94138464969805391</c:v>
                </c:pt>
                <c:pt idx="38">
                  <c:v>0.94098699841634514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tabellalle!$C$24:$C$38</c:f>
              <c:numCache>
                <c:formatCode>0.0\ %</c:formatCode>
                <c:ptCount val="15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tabellalle!$D$24:$D$38</c:f>
              <c:numCache>
                <c:formatCode>0.0\ %</c:formatCode>
                <c:ptCount val="15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tabellalle!$G$24:$G$38</c:f>
              <c:numCache>
                <c:formatCode>0.0\ %</c:formatCode>
                <c:ptCount val="15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tabellalle!$H$24:$H$38</c:f>
              <c:numCache>
                <c:formatCode>0.0\ %</c:formatCode>
                <c:ptCount val="15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0.93153475330502622</c:v>
                </c:pt>
                <c:pt idx="1">
                  <c:v>1.2621483852733049</c:v>
                </c:pt>
                <c:pt idx="2">
                  <c:v>0.98369399998908391</c:v>
                </c:pt>
                <c:pt idx="3">
                  <c:v>0.97768876992631049</c:v>
                </c:pt>
                <c:pt idx="4">
                  <c:v>0.82719518659553304</c:v>
                </c:pt>
                <c:pt idx="5">
                  <c:v>0.86654144992759008</c:v>
                </c:pt>
                <c:pt idx="6">
                  <c:v>0.88663177238039526</c:v>
                </c:pt>
                <c:pt idx="7">
                  <c:v>0.80911057313575541</c:v>
                </c:pt>
                <c:pt idx="8">
                  <c:v>0.91802488029239893</c:v>
                </c:pt>
                <c:pt idx="9">
                  <c:v>0.97181125127738455</c:v>
                </c:pt>
                <c:pt idx="10">
                  <c:v>0.82602412924842994</c:v>
                </c:pt>
                <c:pt idx="11">
                  <c:v>1.2386448656824125</c:v>
                </c:pt>
                <c:pt idx="12">
                  <c:v>1.04808534175812</c:v>
                </c:pt>
                <c:pt idx="13">
                  <c:v>0.85228675381465968</c:v>
                </c:pt>
                <c:pt idx="14">
                  <c:v>1.1843414087143769</c:v>
                </c:pt>
                <c:pt idx="15">
                  <c:v>1.2356290723961076</c:v>
                </c:pt>
                <c:pt idx="16">
                  <c:v>0.93888272143972362</c:v>
                </c:pt>
                <c:pt idx="17">
                  <c:v>0.89070926819723739</c:v>
                </c:pt>
                <c:pt idx="18">
                  <c:v>0.88393444757698203</c:v>
                </c:pt>
                <c:pt idx="19">
                  <c:v>0.87395665963325064</c:v>
                </c:pt>
                <c:pt idx="20">
                  <c:v>0.83323185163124414</c:v>
                </c:pt>
                <c:pt idx="21">
                  <c:v>0.9488831420741527</c:v>
                </c:pt>
                <c:pt idx="22">
                  <c:v>1.0874196165909655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0.95846708451569851</c:v>
                </c:pt>
                <c:pt idx="1">
                  <c:v>1.09071253730301</c:v>
                </c:pt>
                <c:pt idx="2">
                  <c:v>0.97933078318932165</c:v>
                </c:pt>
                <c:pt idx="3">
                  <c:v>0.97692869116421233</c:v>
                </c:pt>
                <c:pt idx="4">
                  <c:v>0.94222348573223846</c:v>
                </c:pt>
                <c:pt idx="5">
                  <c:v>0.9441907988988415</c:v>
                </c:pt>
                <c:pt idx="6">
                  <c:v>0.9451953150214818</c:v>
                </c:pt>
                <c:pt idx="7">
                  <c:v>0.94131925505924985</c:v>
                </c:pt>
                <c:pt idx="8">
                  <c:v>0.95306313531064779</c:v>
                </c:pt>
                <c:pt idx="9">
                  <c:v>0.97457768370464193</c:v>
                </c:pt>
                <c:pt idx="10">
                  <c:v>0.94216493286488345</c:v>
                </c:pt>
                <c:pt idx="11">
                  <c:v>1.0813111294666531</c:v>
                </c:pt>
                <c:pt idx="12">
                  <c:v>1.0050873198969361</c:v>
                </c:pt>
                <c:pt idx="13">
                  <c:v>0.94347806409319501</c:v>
                </c:pt>
                <c:pt idx="14">
                  <c:v>1.0595897466794388</c:v>
                </c:pt>
                <c:pt idx="15">
                  <c:v>1.0801048121521313</c:v>
                </c:pt>
                <c:pt idx="16">
                  <c:v>0.9614062717695776</c:v>
                </c:pt>
                <c:pt idx="17">
                  <c:v>0.94539918981232407</c:v>
                </c:pt>
                <c:pt idx="18">
                  <c:v>0.94506044878131112</c:v>
                </c:pt>
                <c:pt idx="19">
                  <c:v>0.94456155938412434</c:v>
                </c:pt>
                <c:pt idx="20">
                  <c:v>0.94252531898402425</c:v>
                </c:pt>
                <c:pt idx="21">
                  <c:v>0.96540644002334919</c:v>
                </c:pt>
                <c:pt idx="22">
                  <c:v>1.0208210298300744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0.93103823769592087</c:v>
                </c:pt>
                <c:pt idx="1">
                  <c:v>0.84658512997669977</c:v>
                </c:pt>
                <c:pt idx="2">
                  <c:v>0.85864079325365072</c:v>
                </c:pt>
                <c:pt idx="3">
                  <c:v>0.75965917020194074</c:v>
                </c:pt>
                <c:pt idx="4">
                  <c:v>0.89394224444050385</c:v>
                </c:pt>
                <c:pt idx="5">
                  <c:v>0.81173876988551597</c:v>
                </c:pt>
                <c:pt idx="6">
                  <c:v>0.80094037235704385</c:v>
                </c:pt>
                <c:pt idx="7">
                  <c:v>0.89298577605705187</c:v>
                </c:pt>
                <c:pt idx="8">
                  <c:v>0.78195280387975763</c:v>
                </c:pt>
                <c:pt idx="9">
                  <c:v>0.67173375921178147</c:v>
                </c:pt>
                <c:pt idx="10">
                  <c:v>0.78619988657416606</c:v>
                </c:pt>
                <c:pt idx="11">
                  <c:v>0.70953281072515739</c:v>
                </c:pt>
                <c:pt idx="12">
                  <c:v>0.66211473656996434</c:v>
                </c:pt>
                <c:pt idx="13">
                  <c:v>0.9835987181105067</c:v>
                </c:pt>
                <c:pt idx="14">
                  <c:v>0.75686380693126143</c:v>
                </c:pt>
                <c:pt idx="15">
                  <c:v>0.89578233677313734</c:v>
                </c:pt>
                <c:pt idx="16">
                  <c:v>0.83434095940516351</c:v>
                </c:pt>
                <c:pt idx="17">
                  <c:v>1.3313602523067329</c:v>
                </c:pt>
                <c:pt idx="18">
                  <c:v>0.86674053920848904</c:v>
                </c:pt>
                <c:pt idx="19">
                  <c:v>0.77674980874440103</c:v>
                </c:pt>
                <c:pt idx="20">
                  <c:v>0.88332360873933768</c:v>
                </c:pt>
                <c:pt idx="21">
                  <c:v>0.81454338987916297</c:v>
                </c:pt>
                <c:pt idx="22">
                  <c:v>0.78558938916327381</c:v>
                </c:pt>
                <c:pt idx="23">
                  <c:v>0.72207769649344544</c:v>
                </c:pt>
                <c:pt idx="24">
                  <c:v>0.83030778633538604</c:v>
                </c:pt>
                <c:pt idx="25">
                  <c:v>0.96592956203460856</c:v>
                </c:pt>
                <c:pt idx="26">
                  <c:v>0.81826890144350184</c:v>
                </c:pt>
                <c:pt idx="27">
                  <c:v>0.74623868621506018</c:v>
                </c:pt>
                <c:pt idx="28">
                  <c:v>0.85386942254375742</c:v>
                </c:pt>
                <c:pt idx="29">
                  <c:v>1.0166099208923867</c:v>
                </c:pt>
                <c:pt idx="30">
                  <c:v>0.93594301532137103</c:v>
                </c:pt>
                <c:pt idx="31">
                  <c:v>0.88628800669725283</c:v>
                </c:pt>
                <c:pt idx="32">
                  <c:v>0.82049395137752779</c:v>
                </c:pt>
                <c:pt idx="33">
                  <c:v>0.91042764098546103</c:v>
                </c:pt>
                <c:pt idx="34">
                  <c:v>0.87348801779288543</c:v>
                </c:pt>
                <c:pt idx="35">
                  <c:v>1.0568873351451833</c:v>
                </c:pt>
                <c:pt idx="36">
                  <c:v>0.86267644736147453</c:v>
                </c:pt>
                <c:pt idx="37">
                  <c:v>0.83385092065696453</c:v>
                </c:pt>
                <c:pt idx="38">
                  <c:v>0.85689557884280365</c:v>
                </c:pt>
                <c:pt idx="39">
                  <c:v>1.0111675448535042</c:v>
                </c:pt>
                <c:pt idx="40">
                  <c:v>0.82700103356086196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0.95826847827205652</c:v>
                </c:pt>
                <c:pt idx="1">
                  <c:v>0.94319298290129694</c:v>
                </c:pt>
                <c:pt idx="2">
                  <c:v>0.94379576606514448</c:v>
                </c:pt>
                <c:pt idx="3">
                  <c:v>0.93884668491255885</c:v>
                </c:pt>
                <c:pt idx="4">
                  <c:v>0.94556083862448703</c:v>
                </c:pt>
                <c:pt idx="5">
                  <c:v>0.94145066489673779</c:v>
                </c:pt>
                <c:pt idx="6">
                  <c:v>0.94091074502031413</c:v>
                </c:pt>
                <c:pt idx="7">
                  <c:v>0.94551301520531461</c:v>
                </c:pt>
                <c:pt idx="8">
                  <c:v>0.93996136659644991</c:v>
                </c:pt>
                <c:pt idx="9">
                  <c:v>0.9344504143630511</c:v>
                </c:pt>
                <c:pt idx="10">
                  <c:v>0.94017372073117045</c:v>
                </c:pt>
                <c:pt idx="11">
                  <c:v>0.93634036693871969</c:v>
                </c:pt>
                <c:pt idx="12">
                  <c:v>0.9339694632309602</c:v>
                </c:pt>
                <c:pt idx="13">
                  <c:v>0.97929267043789081</c:v>
                </c:pt>
                <c:pt idx="14">
                  <c:v>0.93870691674902518</c:v>
                </c:pt>
                <c:pt idx="15">
                  <c:v>0.94565284324111898</c:v>
                </c:pt>
                <c:pt idx="16">
                  <c:v>0.94258077437272014</c:v>
                </c:pt>
                <c:pt idx="17">
                  <c:v>1.1183972841163814</c:v>
                </c:pt>
                <c:pt idx="18">
                  <c:v>0.94420075336288634</c:v>
                </c:pt>
                <c:pt idx="19">
                  <c:v>0.93970121683968211</c:v>
                </c:pt>
                <c:pt idx="20">
                  <c:v>0.945029906839429</c:v>
                </c:pt>
                <c:pt idx="21">
                  <c:v>0.94159089589641998</c:v>
                </c:pt>
                <c:pt idx="22">
                  <c:v>0.94014319586062578</c:v>
                </c:pt>
                <c:pt idx="23">
                  <c:v>0.93696761122713423</c:v>
                </c:pt>
                <c:pt idx="24">
                  <c:v>0.94237911571923128</c:v>
                </c:pt>
                <c:pt idx="25">
                  <c:v>0.97222500800753153</c:v>
                </c:pt>
                <c:pt idx="26">
                  <c:v>0.94177717147463702</c:v>
                </c:pt>
                <c:pt idx="27">
                  <c:v>0.93817566071321501</c:v>
                </c:pt>
                <c:pt idx="28">
                  <c:v>0.94355719752964984</c:v>
                </c:pt>
                <c:pt idx="29">
                  <c:v>0.99249715155064289</c:v>
                </c:pt>
                <c:pt idx="30">
                  <c:v>0.96023038932223648</c:v>
                </c:pt>
                <c:pt idx="31">
                  <c:v>0.94517812673732471</c:v>
                </c:pt>
                <c:pt idx="32">
                  <c:v>0.94188842397133854</c:v>
                </c:pt>
                <c:pt idx="33">
                  <c:v>0.95002423958787252</c:v>
                </c:pt>
                <c:pt idx="34">
                  <c:v>0.94453812729210629</c:v>
                </c:pt>
                <c:pt idx="35">
                  <c:v>0.97614474977998955</c:v>
                </c:pt>
                <c:pt idx="36">
                  <c:v>0.94399754877053599</c:v>
                </c:pt>
                <c:pt idx="37">
                  <c:v>0.94255627243531026</c:v>
                </c:pt>
                <c:pt idx="38">
                  <c:v>0.94370850534460216</c:v>
                </c:pt>
                <c:pt idx="39">
                  <c:v>0.99032020113508989</c:v>
                </c:pt>
                <c:pt idx="40">
                  <c:v>0.94221377808050499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0.74928080002177422</c:v>
                </c:pt>
                <c:pt idx="1">
                  <c:v>0.90665965961689532</c:v>
                </c:pt>
                <c:pt idx="2">
                  <c:v>0.76883970194683482</c:v>
                </c:pt>
                <c:pt idx="3">
                  <c:v>0.83018719155880694</c:v>
                </c:pt>
                <c:pt idx="4">
                  <c:v>0.90597215295230682</c:v>
                </c:pt>
                <c:pt idx="5">
                  <c:v>0.95661853139404929</c:v>
                </c:pt>
                <c:pt idx="6">
                  <c:v>0.84305325859210878</c:v>
                </c:pt>
                <c:pt idx="7">
                  <c:v>1.0702115103484675</c:v>
                </c:pt>
                <c:pt idx="8">
                  <c:v>0.79281291225874484</c:v>
                </c:pt>
                <c:pt idx="9">
                  <c:v>0.79195207844133586</c:v>
                </c:pt>
                <c:pt idx="10">
                  <c:v>0.82950485075672453</c:v>
                </c:pt>
                <c:pt idx="11">
                  <c:v>0.7798887994523811</c:v>
                </c:pt>
                <c:pt idx="12">
                  <c:v>0.78920010903738869</c:v>
                </c:pt>
                <c:pt idx="13">
                  <c:v>0.77772956556005479</c:v>
                </c:pt>
                <c:pt idx="14">
                  <c:v>0.78487679713753988</c:v>
                </c:pt>
                <c:pt idx="15">
                  <c:v>0.91890110054155627</c:v>
                </c:pt>
                <c:pt idx="16">
                  <c:v>1.0820079309838775</c:v>
                </c:pt>
                <c:pt idx="17">
                  <c:v>0.90217541666590229</c:v>
                </c:pt>
                <c:pt idx="18">
                  <c:v>1.2214493436944354</c:v>
                </c:pt>
                <c:pt idx="19">
                  <c:v>1.036414833308293</c:v>
                </c:pt>
                <c:pt idx="20">
                  <c:v>1.7088970129340117</c:v>
                </c:pt>
                <c:pt idx="21">
                  <c:v>1.3599351191234463</c:v>
                </c:pt>
                <c:pt idx="22">
                  <c:v>0.7664717743123326</c:v>
                </c:pt>
                <c:pt idx="23">
                  <c:v>0.95285892822677698</c:v>
                </c:pt>
                <c:pt idx="24">
                  <c:v>0.8034346270057775</c:v>
                </c:pt>
                <c:pt idx="25">
                  <c:v>0.96868749151415301</c:v>
                </c:pt>
                <c:pt idx="26">
                  <c:v>0.96632859078706701</c:v>
                </c:pt>
                <c:pt idx="27">
                  <c:v>1.017936682318791</c:v>
                </c:pt>
                <c:pt idx="28">
                  <c:v>1.0676501232427129</c:v>
                </c:pt>
                <c:pt idx="29">
                  <c:v>0.8782606514263237</c:v>
                </c:pt>
                <c:pt idx="30">
                  <c:v>0.79408562835654517</c:v>
                </c:pt>
                <c:pt idx="31">
                  <c:v>0.7754942945497576</c:v>
                </c:pt>
                <c:pt idx="32">
                  <c:v>0.79566874299902723</c:v>
                </c:pt>
                <c:pt idx="33">
                  <c:v>0.72881680495837198</c:v>
                </c:pt>
                <c:pt idx="34">
                  <c:v>1.0880705820974814</c:v>
                </c:pt>
                <c:pt idx="35">
                  <c:v>1.073318784476164</c:v>
                </c:pt>
                <c:pt idx="36">
                  <c:v>1.0498720124215666</c:v>
                </c:pt>
                <c:pt idx="37">
                  <c:v>1.0091746875652134</c:v>
                </c:pt>
                <c:pt idx="38">
                  <c:v>1.3408666306710144</c:v>
                </c:pt>
                <c:pt idx="39">
                  <c:v>0.96334711686285046</c:v>
                </c:pt>
                <c:pt idx="40">
                  <c:v>1.4756245385678668</c:v>
                </c:pt>
                <c:pt idx="41">
                  <c:v>0.94553488062463509</c:v>
                </c:pt>
                <c:pt idx="42">
                  <c:v>1.0448233028976461</c:v>
                </c:pt>
                <c:pt idx="43">
                  <c:v>0.79584039444931176</c:v>
                </c:pt>
                <c:pt idx="44">
                  <c:v>0.8964012317886495</c:v>
                </c:pt>
                <c:pt idx="45">
                  <c:v>1.1030842524925848</c:v>
                </c:pt>
                <c:pt idx="46">
                  <c:v>0.9074507767888933</c:v>
                </c:pt>
                <c:pt idx="47">
                  <c:v>0.88472852461427642</c:v>
                </c:pt>
                <c:pt idx="48">
                  <c:v>1.157003553325971</c:v>
                </c:pt>
                <c:pt idx="49">
                  <c:v>0.80645396188429619</c:v>
                </c:pt>
                <c:pt idx="50">
                  <c:v>0.80394860403722812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0.93832776640355076</c:v>
                </c:pt>
                <c:pt idx="1">
                  <c:v>0.94851704704044626</c:v>
                </c:pt>
                <c:pt idx="2">
                  <c:v>0.9393057114998038</c:v>
                </c:pt>
                <c:pt idx="3">
                  <c:v>0.94237308598040237</c:v>
                </c:pt>
                <c:pt idx="4">
                  <c:v>0.9482420443746109</c:v>
                </c:pt>
                <c:pt idx="5">
                  <c:v>0.96850059575130787</c:v>
                </c:pt>
                <c:pt idx="6">
                  <c:v>0.94301638933206733</c:v>
                </c:pt>
                <c:pt idx="7">
                  <c:v>1.0139377873330753</c:v>
                </c:pt>
                <c:pt idx="8">
                  <c:v>0.94050437201539927</c:v>
                </c:pt>
                <c:pt idx="9">
                  <c:v>0.94046133032452872</c:v>
                </c:pt>
                <c:pt idx="10">
                  <c:v>0.94233896894029834</c:v>
                </c:pt>
                <c:pt idx="11">
                  <c:v>0.93985816637508102</c:v>
                </c:pt>
                <c:pt idx="12">
                  <c:v>0.9403237318543316</c:v>
                </c:pt>
                <c:pt idx="13">
                  <c:v>0.93975020468046488</c:v>
                </c:pt>
                <c:pt idx="14">
                  <c:v>0.94010756625933889</c:v>
                </c:pt>
                <c:pt idx="15">
                  <c:v>0.95341362341031055</c:v>
                </c:pt>
                <c:pt idx="16">
                  <c:v>1.018656355587239</c:v>
                </c:pt>
                <c:pt idx="17">
                  <c:v>0.9467233498600488</c:v>
                </c:pt>
                <c:pt idx="18">
                  <c:v>1.074432920671462</c:v>
                </c:pt>
                <c:pt idx="19">
                  <c:v>1.0004191165170053</c:v>
                </c:pt>
                <c:pt idx="20">
                  <c:v>1.269411988367293</c:v>
                </c:pt>
                <c:pt idx="21">
                  <c:v>1.1298272308430666</c:v>
                </c:pt>
                <c:pt idx="22">
                  <c:v>0.93918731511807862</c:v>
                </c:pt>
                <c:pt idx="23">
                  <c:v>0.96699675448439903</c:v>
                </c:pt>
                <c:pt idx="24">
                  <c:v>0.94103545775275077</c:v>
                </c:pt>
                <c:pt idx="25">
                  <c:v>0.97332817979934927</c:v>
                </c:pt>
                <c:pt idx="26">
                  <c:v>0.97238461950851518</c:v>
                </c:pt>
                <c:pt idx="27">
                  <c:v>0.9930278561212047</c:v>
                </c:pt>
                <c:pt idx="28">
                  <c:v>1.0129132324907733</c:v>
                </c:pt>
                <c:pt idx="29">
                  <c:v>0.94477675897377822</c:v>
                </c:pt>
                <c:pt idx="30">
                  <c:v>0.94056800782028915</c:v>
                </c:pt>
                <c:pt idx="31">
                  <c:v>0.93963844112994988</c:v>
                </c:pt>
                <c:pt idx="32">
                  <c:v>0.9406471635524134</c:v>
                </c:pt>
                <c:pt idx="33">
                  <c:v>0.93730456665038053</c:v>
                </c:pt>
                <c:pt idx="34">
                  <c:v>1.0210814160326807</c:v>
                </c:pt>
                <c:pt idx="35">
                  <c:v>1.0151806969841539</c:v>
                </c:pt>
                <c:pt idx="36">
                  <c:v>1.0058019881623146</c:v>
                </c:pt>
                <c:pt idx="37">
                  <c:v>0.98952305821977371</c:v>
                </c:pt>
                <c:pt idx="38">
                  <c:v>1.1221998354620941</c:v>
                </c:pt>
                <c:pt idx="39">
                  <c:v>0.97119202993882847</c:v>
                </c:pt>
                <c:pt idx="40">
                  <c:v>1.1761029986208351</c:v>
                </c:pt>
                <c:pt idx="41">
                  <c:v>0.96406713544354217</c:v>
                </c:pt>
                <c:pt idx="42">
                  <c:v>1.0037825043527466</c:v>
                </c:pt>
                <c:pt idx="43">
                  <c:v>0.94065574612492753</c:v>
                </c:pt>
                <c:pt idx="44">
                  <c:v>0.94568378799189468</c:v>
                </c:pt>
                <c:pt idx="45">
                  <c:v>1.0270868841907221</c:v>
                </c:pt>
                <c:pt idx="46">
                  <c:v>0.94883349390924543</c:v>
                </c:pt>
                <c:pt idx="47">
                  <c:v>0.94510015263317571</c:v>
                </c:pt>
                <c:pt idx="48">
                  <c:v>1.0486546045240766</c:v>
                </c:pt>
                <c:pt idx="49">
                  <c:v>0.94118642449667678</c:v>
                </c:pt>
                <c:pt idx="50">
                  <c:v>0.94106115660432355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0.79681481654417541</c:v>
                </c:pt>
                <c:pt idx="1">
                  <c:v>0.87596605342309464</c:v>
                </c:pt>
                <c:pt idx="2">
                  <c:v>0.96122530512420223</c:v>
                </c:pt>
                <c:pt idx="3">
                  <c:v>0.88110420911353915</c:v>
                </c:pt>
                <c:pt idx="4">
                  <c:v>0.88654075088559892</c:v>
                </c:pt>
                <c:pt idx="5">
                  <c:v>0.86168328213738166</c:v>
                </c:pt>
                <c:pt idx="6">
                  <c:v>0.80443508824467813</c:v>
                </c:pt>
                <c:pt idx="7">
                  <c:v>0.78760034655225764</c:v>
                </c:pt>
                <c:pt idx="8">
                  <c:v>1.0116239107632634</c:v>
                </c:pt>
                <c:pt idx="9">
                  <c:v>0.82320403519472241</c:v>
                </c:pt>
                <c:pt idx="10">
                  <c:v>0.88347334998258897</c:v>
                </c:pt>
                <c:pt idx="11">
                  <c:v>0.84943442954940174</c:v>
                </c:pt>
                <c:pt idx="12">
                  <c:v>0.70553500818116499</c:v>
                </c:pt>
                <c:pt idx="13">
                  <c:v>0.75895291967843037</c:v>
                </c:pt>
                <c:pt idx="14">
                  <c:v>0.72317984011174952</c:v>
                </c:pt>
                <c:pt idx="15">
                  <c:v>1.1425967844928828</c:v>
                </c:pt>
                <c:pt idx="16">
                  <c:v>0.95482908821355661</c:v>
                </c:pt>
                <c:pt idx="17">
                  <c:v>0.8887608366039248</c:v>
                </c:pt>
                <c:pt idx="18">
                  <c:v>0.87188265674541221</c:v>
                </c:pt>
                <c:pt idx="19">
                  <c:v>0.90428700997713929</c:v>
                </c:pt>
                <c:pt idx="20">
                  <c:v>0.8494068504855834</c:v>
                </c:pt>
                <c:pt idx="21">
                  <c:v>1.1648499125554963</c:v>
                </c:pt>
                <c:pt idx="22">
                  <c:v>1.2734409784373537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0.94070446722967083</c:v>
                </c:pt>
                <c:pt idx="1">
                  <c:v>0.94466202907361674</c:v>
                </c:pt>
                <c:pt idx="2">
                  <c:v>0.97034330524336909</c:v>
                </c:pt>
                <c:pt idx="3">
                  <c:v>0.94491893685813899</c:v>
                </c:pt>
                <c:pt idx="4">
                  <c:v>0.94519076394674195</c:v>
                </c:pt>
                <c:pt idx="5">
                  <c:v>0.94394789050933092</c:v>
                </c:pt>
                <c:pt idx="6">
                  <c:v>0.94108548081469612</c:v>
                </c:pt>
                <c:pt idx="7">
                  <c:v>0.94024374373007491</c:v>
                </c:pt>
                <c:pt idx="8">
                  <c:v>0.99050274749899347</c:v>
                </c:pt>
                <c:pt idx="9">
                  <c:v>0.94202392816219804</c:v>
                </c:pt>
                <c:pt idx="10">
                  <c:v>0.94503739390159158</c:v>
                </c:pt>
                <c:pt idx="11">
                  <c:v>0.94333544787993218</c:v>
                </c:pt>
                <c:pt idx="12">
                  <c:v>0.93614047681152024</c:v>
                </c:pt>
                <c:pt idx="13">
                  <c:v>0.93881137238638346</c:v>
                </c:pt>
                <c:pt idx="14">
                  <c:v>0.9370227184080494</c:v>
                </c:pt>
                <c:pt idx="15">
                  <c:v>1.0428918969908412</c:v>
                </c:pt>
                <c:pt idx="16">
                  <c:v>0.96778481847911091</c:v>
                </c:pt>
                <c:pt idx="17">
                  <c:v>0.94530176823265832</c:v>
                </c:pt>
                <c:pt idx="18">
                  <c:v>0.94445785923973258</c:v>
                </c:pt>
                <c:pt idx="19">
                  <c:v>0.94756798718454394</c:v>
                </c:pt>
                <c:pt idx="20">
                  <c:v>0.94333406892674132</c:v>
                </c:pt>
                <c:pt idx="21">
                  <c:v>1.0517931482158867</c:v>
                </c:pt>
                <c:pt idx="22">
                  <c:v>1.0952295745686296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0.81979142587403686</c:v>
                </c:pt>
                <c:pt idx="1">
                  <c:v>0.90046789108275482</c:v>
                </c:pt>
                <c:pt idx="2">
                  <c:v>0.89368212411360959</c:v>
                </c:pt>
                <c:pt idx="3">
                  <c:v>0.81187847034779703</c:v>
                </c:pt>
                <c:pt idx="4">
                  <c:v>0.77605805873621181</c:v>
                </c:pt>
                <c:pt idx="5">
                  <c:v>0.69164687070207942</c:v>
                </c:pt>
                <c:pt idx="6">
                  <c:v>0.74312299136275139</c:v>
                </c:pt>
                <c:pt idx="7">
                  <c:v>0.68548424074225056</c:v>
                </c:pt>
                <c:pt idx="8">
                  <c:v>0.77622836988859678</c:v>
                </c:pt>
                <c:pt idx="9">
                  <c:v>0.6634717327516072</c:v>
                </c:pt>
                <c:pt idx="10">
                  <c:v>0.77819237112620865</c:v>
                </c:pt>
                <c:pt idx="11">
                  <c:v>0.66866744137095568</c:v>
                </c:pt>
                <c:pt idx="12">
                  <c:v>0.67023984424060146</c:v>
                </c:pt>
                <c:pt idx="13">
                  <c:v>0.76363690027775688</c:v>
                </c:pt>
                <c:pt idx="14">
                  <c:v>0.82066751247606884</c:v>
                </c:pt>
                <c:pt idx="15">
                  <c:v>0.81508433494004662</c:v>
                </c:pt>
                <c:pt idx="16">
                  <c:v>0.69671304402610845</c:v>
                </c:pt>
                <c:pt idx="17">
                  <c:v>0.75265234859111463</c:v>
                </c:pt>
                <c:pt idx="18">
                  <c:v>0.62693266209094989</c:v>
                </c:pt>
                <c:pt idx="19">
                  <c:v>0.66648487493899455</c:v>
                </c:pt>
                <c:pt idx="20">
                  <c:v>0.75826121311442352</c:v>
                </c:pt>
                <c:pt idx="21">
                  <c:v>0.76138673487514585</c:v>
                </c:pt>
                <c:pt idx="22">
                  <c:v>0.7049902343331016</c:v>
                </c:pt>
                <c:pt idx="23">
                  <c:v>0.7355185449014402</c:v>
                </c:pt>
                <c:pt idx="24">
                  <c:v>0.71605342357568647</c:v>
                </c:pt>
                <c:pt idx="25">
                  <c:v>0.80431683526371101</c:v>
                </c:pt>
                <c:pt idx="26">
                  <c:v>0.91333972220703508</c:v>
                </c:pt>
                <c:pt idx="27">
                  <c:v>0.70220298315107066</c:v>
                </c:pt>
                <c:pt idx="28">
                  <c:v>0.73389938453677073</c:v>
                </c:pt>
                <c:pt idx="29">
                  <c:v>0.86962719574157143</c:v>
                </c:pt>
                <c:pt idx="30">
                  <c:v>0.64612037155352953</c:v>
                </c:pt>
                <c:pt idx="31">
                  <c:v>0.8192939548757725</c:v>
                </c:pt>
                <c:pt idx="32">
                  <c:v>0.82256012747036256</c:v>
                </c:pt>
                <c:pt idx="33">
                  <c:v>0.91256012909928463</c:v>
                </c:pt>
                <c:pt idx="34">
                  <c:v>0.82374344645167463</c:v>
                </c:pt>
                <c:pt idx="35">
                  <c:v>0.77457560622397803</c:v>
                </c:pt>
                <c:pt idx="36">
                  <c:v>0.72066969227518374</c:v>
                </c:pt>
                <c:pt idx="37">
                  <c:v>0.83928043460268764</c:v>
                </c:pt>
                <c:pt idx="38">
                  <c:v>0.65021561133700301</c:v>
                </c:pt>
                <c:pt idx="39">
                  <c:v>0.67703342795619881</c:v>
                </c:pt>
                <c:pt idx="40">
                  <c:v>0.83620255381084307</c:v>
                </c:pt>
                <c:pt idx="41">
                  <c:v>0.75488775027031474</c:v>
                </c:pt>
                <c:pt idx="42">
                  <c:v>0.83724250149959634</c:v>
                </c:pt>
                <c:pt idx="43">
                  <c:v>0.95998383026963574</c:v>
                </c:pt>
                <c:pt idx="44">
                  <c:v>0.94276423010186161</c:v>
                </c:pt>
                <c:pt idx="45">
                  <c:v>0.94182739334295151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0.94185329769616377</c:v>
                </c:pt>
                <c:pt idx="1">
                  <c:v>0.94604033962679002</c:v>
                </c:pt>
                <c:pt idx="2">
                  <c:v>0.94554783260814246</c:v>
                </c:pt>
                <c:pt idx="3">
                  <c:v>0.94145764991985181</c:v>
                </c:pt>
                <c:pt idx="4">
                  <c:v>0.93966662933927259</c:v>
                </c:pt>
                <c:pt idx="5">
                  <c:v>0.93544606993756596</c:v>
                </c:pt>
                <c:pt idx="6">
                  <c:v>0.93801987597059955</c:v>
                </c:pt>
                <c:pt idx="7">
                  <c:v>0.9351379384395746</c:v>
                </c:pt>
                <c:pt idx="8">
                  <c:v>0.93967514489689186</c:v>
                </c:pt>
                <c:pt idx="9">
                  <c:v>0.93403731304004234</c:v>
                </c:pt>
                <c:pt idx="10">
                  <c:v>0.93977334495877241</c:v>
                </c:pt>
                <c:pt idx="11">
                  <c:v>0.93429709847100983</c:v>
                </c:pt>
                <c:pt idx="12">
                  <c:v>0.93437571861449209</c:v>
                </c:pt>
                <c:pt idx="13">
                  <c:v>0.93904557141635003</c:v>
                </c:pt>
                <c:pt idx="14">
                  <c:v>0.94189710202626542</c:v>
                </c:pt>
                <c:pt idx="15">
                  <c:v>0.94161794314946434</c:v>
                </c:pt>
                <c:pt idx="16">
                  <c:v>0.93569937860376751</c:v>
                </c:pt>
                <c:pt idx="17">
                  <c:v>0.93849634383201774</c:v>
                </c:pt>
                <c:pt idx="18">
                  <c:v>0.93221035950700959</c:v>
                </c:pt>
                <c:pt idx="19">
                  <c:v>0.93418797014941179</c:v>
                </c:pt>
                <c:pt idx="20">
                  <c:v>0.93877678705818313</c:v>
                </c:pt>
                <c:pt idx="21">
                  <c:v>0.93893306314621927</c:v>
                </c:pt>
                <c:pt idx="22">
                  <c:v>0.93611323811911717</c:v>
                </c:pt>
                <c:pt idx="23">
                  <c:v>0.93763965364753399</c:v>
                </c:pt>
                <c:pt idx="24">
                  <c:v>0.93666639758124626</c:v>
                </c:pt>
                <c:pt idx="25">
                  <c:v>0.94107956816564753</c:v>
                </c:pt>
                <c:pt idx="26">
                  <c:v>0.95118907207650205</c:v>
                </c:pt>
                <c:pt idx="27">
                  <c:v>0.93597387556001566</c:v>
                </c:pt>
                <c:pt idx="28">
                  <c:v>0.9375586956293005</c:v>
                </c:pt>
                <c:pt idx="29">
                  <c:v>0.94434508618954049</c:v>
                </c:pt>
                <c:pt idx="30">
                  <c:v>0.93316974498013838</c:v>
                </c:pt>
                <c:pt idx="31">
                  <c:v>0.94182842414625068</c:v>
                </c:pt>
                <c:pt idx="32">
                  <c:v>0.94199173277598003</c:v>
                </c:pt>
                <c:pt idx="33">
                  <c:v>0.95087723483340203</c:v>
                </c:pt>
                <c:pt idx="34">
                  <c:v>0.94205089872504577</c:v>
                </c:pt>
                <c:pt idx="35">
                  <c:v>0.93959250671366101</c:v>
                </c:pt>
                <c:pt idx="36">
                  <c:v>0.93689721101622125</c:v>
                </c:pt>
                <c:pt idx="37">
                  <c:v>0.94282774813259651</c:v>
                </c:pt>
                <c:pt idx="38">
                  <c:v>0.93337450696931212</c:v>
                </c:pt>
                <c:pt idx="39">
                  <c:v>0.93471539780027202</c:v>
                </c:pt>
                <c:pt idx="40">
                  <c:v>0.94267385409300419</c:v>
                </c:pt>
                <c:pt idx="41">
                  <c:v>0.93860811391597765</c:v>
                </c:pt>
                <c:pt idx="42">
                  <c:v>0.94272585147744192</c:v>
                </c:pt>
                <c:pt idx="43">
                  <c:v>0.96984671530154243</c:v>
                </c:pt>
                <c:pt idx="44">
                  <c:v>0.96295887523443269</c:v>
                </c:pt>
                <c:pt idx="45">
                  <c:v>0.96258414053086883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0.82683015746204935</c:v>
                </c:pt>
                <c:pt idx="1">
                  <c:v>0.81688934568336558</c:v>
                </c:pt>
                <c:pt idx="2">
                  <c:v>0.807854179389769</c:v>
                </c:pt>
                <c:pt idx="3">
                  <c:v>0.85280073538922041</c:v>
                </c:pt>
                <c:pt idx="4">
                  <c:v>0.77395147733373426</c:v>
                </c:pt>
                <c:pt idx="5">
                  <c:v>0.79089479316845712</c:v>
                </c:pt>
                <c:pt idx="6">
                  <c:v>0.80818977194810904</c:v>
                </c:pt>
                <c:pt idx="7">
                  <c:v>0.65245478498302689</c:v>
                </c:pt>
                <c:pt idx="8">
                  <c:v>0.67460573049919204</c:v>
                </c:pt>
                <c:pt idx="9">
                  <c:v>0.7611977974382016</c:v>
                </c:pt>
                <c:pt idx="10">
                  <c:v>0.71865536099248706</c:v>
                </c:pt>
                <c:pt idx="11">
                  <c:v>0.90268099514842925</c:v>
                </c:pt>
                <c:pt idx="12">
                  <c:v>0.67214261191671654</c:v>
                </c:pt>
                <c:pt idx="13">
                  <c:v>0.8406030165939713</c:v>
                </c:pt>
                <c:pt idx="14">
                  <c:v>0.70754582393255916</c:v>
                </c:pt>
                <c:pt idx="15">
                  <c:v>0.6853035644060812</c:v>
                </c:pt>
                <c:pt idx="16">
                  <c:v>0.82611411077696639</c:v>
                </c:pt>
                <c:pt idx="17">
                  <c:v>1.3263813936627133</c:v>
                </c:pt>
                <c:pt idx="18">
                  <c:v>2.5937655972040763</c:v>
                </c:pt>
                <c:pt idx="19">
                  <c:v>0.66810118401457363</c:v>
                </c:pt>
                <c:pt idx="20">
                  <c:v>1.457118952313605</c:v>
                </c:pt>
                <c:pt idx="21">
                  <c:v>0.71718304508967956</c:v>
                </c:pt>
                <c:pt idx="22">
                  <c:v>0.80449218072690309</c:v>
                </c:pt>
                <c:pt idx="23">
                  <c:v>0.88568682563253198</c:v>
                </c:pt>
                <c:pt idx="24">
                  <c:v>1.8383467600228316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0.94220523427556446</c:v>
                </c:pt>
                <c:pt idx="1">
                  <c:v>0.94170819368663028</c:v>
                </c:pt>
                <c:pt idx="2">
                  <c:v>0.94125643537195058</c:v>
                </c:pt>
                <c:pt idx="3">
                  <c:v>0.94350376317192308</c:v>
                </c:pt>
                <c:pt idx="4">
                  <c:v>0.93956130026914875</c:v>
                </c:pt>
                <c:pt idx="5">
                  <c:v>0.94040846606088491</c:v>
                </c:pt>
                <c:pt idx="6">
                  <c:v>0.94127321499986749</c:v>
                </c:pt>
                <c:pt idx="7">
                  <c:v>0.93348646565161342</c:v>
                </c:pt>
                <c:pt idx="8">
                  <c:v>0.93459401292742161</c:v>
                </c:pt>
                <c:pt idx="9">
                  <c:v>0.93892361627437204</c:v>
                </c:pt>
                <c:pt idx="10">
                  <c:v>0.93679649445208635</c:v>
                </c:pt>
                <c:pt idx="11">
                  <c:v>0.94692558125305981</c:v>
                </c:pt>
                <c:pt idx="12">
                  <c:v>0.93447085699829779</c:v>
                </c:pt>
                <c:pt idx="13">
                  <c:v>0.94289387723216045</c:v>
                </c:pt>
                <c:pt idx="14">
                  <c:v>0.93624101759908995</c:v>
                </c:pt>
                <c:pt idx="15">
                  <c:v>0.9351289046227661</c:v>
                </c:pt>
                <c:pt idx="16">
                  <c:v>0.9421694319413102</c:v>
                </c:pt>
                <c:pt idx="17">
                  <c:v>1.1164057406587733</c:v>
                </c:pt>
                <c:pt idx="18">
                  <c:v>1.6233594220753187</c:v>
                </c:pt>
                <c:pt idx="19">
                  <c:v>0.93426878560319071</c:v>
                </c:pt>
                <c:pt idx="20">
                  <c:v>1.1687007641191303</c:v>
                </c:pt>
                <c:pt idx="21">
                  <c:v>0.93672287865694592</c:v>
                </c:pt>
                <c:pt idx="22">
                  <c:v>0.94108833543880721</c:v>
                </c:pt>
                <c:pt idx="23">
                  <c:v>0.94514806768408854</c:v>
                </c:pt>
                <c:pt idx="24">
                  <c:v>1.3211918872028205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1.0525535607776437</c:v>
                </c:pt>
                <c:pt idx="1">
                  <c:v>0.94562748227782212</c:v>
                </c:pt>
                <c:pt idx="2">
                  <c:v>0.89019896031854506</c:v>
                </c:pt>
                <c:pt idx="3">
                  <c:v>0.76300130132594746</c:v>
                </c:pt>
                <c:pt idx="4">
                  <c:v>0.90143177422261012</c:v>
                </c:pt>
                <c:pt idx="5">
                  <c:v>0.95576698796697512</c:v>
                </c:pt>
                <c:pt idx="6">
                  <c:v>0.85745884072443657</c:v>
                </c:pt>
                <c:pt idx="7">
                  <c:v>1.0154338911998966</c:v>
                </c:pt>
                <c:pt idx="8">
                  <c:v>0.95310889849251568</c:v>
                </c:pt>
                <c:pt idx="9">
                  <c:v>0.97476581445107902</c:v>
                </c:pt>
                <c:pt idx="10">
                  <c:v>1.996615067954391</c:v>
                </c:pt>
                <c:pt idx="11">
                  <c:v>0.99373212772620934</c:v>
                </c:pt>
                <c:pt idx="12">
                  <c:v>0.86057172575938956</c:v>
                </c:pt>
                <c:pt idx="13">
                  <c:v>0.8646833284136396</c:v>
                </c:pt>
                <c:pt idx="14">
                  <c:v>0.81990626938176803</c:v>
                </c:pt>
                <c:pt idx="15">
                  <c:v>0.88205649944193343</c:v>
                </c:pt>
                <c:pt idx="16">
                  <c:v>1.5246212161604529</c:v>
                </c:pt>
                <c:pt idx="17">
                  <c:v>0.88227224556441419</c:v>
                </c:pt>
                <c:pt idx="18">
                  <c:v>0.80875161945374507</c:v>
                </c:pt>
                <c:pt idx="19">
                  <c:v>0.81972914806440045</c:v>
                </c:pt>
                <c:pt idx="20">
                  <c:v>2.1177582149164458</c:v>
                </c:pt>
                <c:pt idx="21">
                  <c:v>0.770630776333322</c:v>
                </c:pt>
                <c:pt idx="22">
                  <c:v>0.83132840340674397</c:v>
                </c:pt>
                <c:pt idx="23">
                  <c:v>1.2131418130738467</c:v>
                </c:pt>
                <c:pt idx="24">
                  <c:v>0.82769205008540414</c:v>
                </c:pt>
                <c:pt idx="25">
                  <c:v>1.1090033245809818</c:v>
                </c:pt>
                <c:pt idx="26">
                  <c:v>1.1292814441587682</c:v>
                </c:pt>
                <c:pt idx="27">
                  <c:v>0.98666525520085391</c:v>
                </c:pt>
                <c:pt idx="28">
                  <c:v>0.91321078406786615</c:v>
                </c:pt>
                <c:pt idx="29">
                  <c:v>0.96374234754719434</c:v>
                </c:pt>
                <c:pt idx="30">
                  <c:v>1.0042449865570304</c:v>
                </c:pt>
                <c:pt idx="31">
                  <c:v>0.83138173911200464</c:v>
                </c:pt>
                <c:pt idx="32">
                  <c:v>1.4888382773562228</c:v>
                </c:pt>
                <c:pt idx="33">
                  <c:v>1.0318969584577915</c:v>
                </c:pt>
                <c:pt idx="34">
                  <c:v>1.0455267531145638</c:v>
                </c:pt>
                <c:pt idx="35">
                  <c:v>0.95905575865875248</c:v>
                </c:pt>
                <c:pt idx="36">
                  <c:v>0.86006539420097694</c:v>
                </c:pt>
                <c:pt idx="37">
                  <c:v>0.8494926095488996</c:v>
                </c:pt>
                <c:pt idx="38">
                  <c:v>0.92478317678764099</c:v>
                </c:pt>
                <c:pt idx="39">
                  <c:v>0.97686420163117527</c:v>
                </c:pt>
                <c:pt idx="40">
                  <c:v>0.8167128029471592</c:v>
                </c:pt>
                <c:pt idx="41">
                  <c:v>0.80288024088967991</c:v>
                </c:pt>
                <c:pt idx="42">
                  <c:v>0.82572077369713393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1.0068746075047454</c:v>
                </c:pt>
                <c:pt idx="1">
                  <c:v>0.96410417610481702</c:v>
                </c:pt>
                <c:pt idx="2">
                  <c:v>0.94537367441838915</c:v>
                </c:pt>
                <c:pt idx="3">
                  <c:v>0.9390137914687593</c:v>
                </c:pt>
                <c:pt idx="4">
                  <c:v>0.94642589288273227</c:v>
                </c:pt>
                <c:pt idx="5">
                  <c:v>0.96815997838047818</c:v>
                </c:pt>
                <c:pt idx="6">
                  <c:v>0.94373666843868376</c:v>
                </c:pt>
                <c:pt idx="7">
                  <c:v>0.99202673967364663</c:v>
                </c:pt>
                <c:pt idx="8">
                  <c:v>0.96709674259069456</c:v>
                </c:pt>
                <c:pt idx="9">
                  <c:v>0.97575950897411967</c:v>
                </c:pt>
                <c:pt idx="10">
                  <c:v>1.3844992103754448</c:v>
                </c:pt>
                <c:pt idx="11">
                  <c:v>0.98334603428417189</c:v>
                </c:pt>
                <c:pt idx="12">
                  <c:v>0.9438923126904315</c:v>
                </c:pt>
                <c:pt idx="13">
                  <c:v>0.94409789282314394</c:v>
                </c:pt>
                <c:pt idx="14">
                  <c:v>0.94185903987155051</c:v>
                </c:pt>
                <c:pt idx="15">
                  <c:v>0.94496655137455876</c:v>
                </c:pt>
                <c:pt idx="16">
                  <c:v>1.1957016696578695</c:v>
                </c:pt>
                <c:pt idx="17">
                  <c:v>0.94497733868068279</c:v>
                </c:pt>
                <c:pt idx="18">
                  <c:v>0.94130130737514917</c:v>
                </c:pt>
                <c:pt idx="19">
                  <c:v>0.9418501838056822</c:v>
                </c:pt>
                <c:pt idx="20">
                  <c:v>1.4329564691602665</c:v>
                </c:pt>
                <c:pt idx="21">
                  <c:v>0.93939526521912819</c:v>
                </c:pt>
                <c:pt idx="22">
                  <c:v>0.94243014657279944</c:v>
                </c:pt>
                <c:pt idx="23">
                  <c:v>1.0711099084232267</c:v>
                </c:pt>
                <c:pt idx="24">
                  <c:v>0.94224832890673216</c:v>
                </c:pt>
                <c:pt idx="25">
                  <c:v>1.0294545130260808</c:v>
                </c:pt>
                <c:pt idx="26">
                  <c:v>1.0375657608571953</c:v>
                </c:pt>
                <c:pt idx="27">
                  <c:v>0.98051928527402976</c:v>
                </c:pt>
                <c:pt idx="28">
                  <c:v>0.95113749682083459</c:v>
                </c:pt>
                <c:pt idx="29">
                  <c:v>0.97135012221256589</c:v>
                </c:pt>
                <c:pt idx="30">
                  <c:v>0.98755117781650026</c:v>
                </c:pt>
                <c:pt idx="31">
                  <c:v>0.94243281335806206</c:v>
                </c:pt>
                <c:pt idx="32">
                  <c:v>1.1813884941361774</c:v>
                </c:pt>
                <c:pt idx="33">
                  <c:v>0.99861196657680495</c:v>
                </c:pt>
                <c:pt idx="34">
                  <c:v>1.0040638844395138</c:v>
                </c:pt>
                <c:pt idx="35">
                  <c:v>0.96947548665718919</c:v>
                </c:pt>
                <c:pt idx="36">
                  <c:v>0.94386699611251079</c:v>
                </c:pt>
                <c:pt idx="37">
                  <c:v>0.94333835687990697</c:v>
                </c:pt>
                <c:pt idx="38">
                  <c:v>0.9557664539087446</c:v>
                </c:pt>
                <c:pt idx="39">
                  <c:v>0.97659886384615824</c:v>
                </c:pt>
                <c:pt idx="40">
                  <c:v>0.94169936654982012</c:v>
                </c:pt>
                <c:pt idx="41">
                  <c:v>0.94100773844694607</c:v>
                </c:pt>
                <c:pt idx="42">
                  <c:v>0.94214976508731874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0.99615924282637225</c:v>
                </c:pt>
                <c:pt idx="1">
                  <c:v>0.72007224105131262</c:v>
                </c:pt>
                <c:pt idx="2">
                  <c:v>0.76736786088503939</c:v>
                </c:pt>
                <c:pt idx="3">
                  <c:v>2.3609329342600076</c:v>
                </c:pt>
                <c:pt idx="4">
                  <c:v>0.75165921672190628</c:v>
                </c:pt>
                <c:pt idx="5">
                  <c:v>0.81863134648415026</c:v>
                </c:pt>
                <c:pt idx="6">
                  <c:v>0.7433925667308956</c:v>
                </c:pt>
                <c:pt idx="7">
                  <c:v>0.79868719511759967</c:v>
                </c:pt>
                <c:pt idx="8">
                  <c:v>0.67965619721934567</c:v>
                </c:pt>
                <c:pt idx="9">
                  <c:v>0.67796825458040877</c:v>
                </c:pt>
                <c:pt idx="10">
                  <c:v>0.76531386749058306</c:v>
                </c:pt>
                <c:pt idx="11">
                  <c:v>0.74257135905267058</c:v>
                </c:pt>
                <c:pt idx="12">
                  <c:v>0.90204955125194064</c:v>
                </c:pt>
                <c:pt idx="13">
                  <c:v>0.76581837256391061</c:v>
                </c:pt>
                <c:pt idx="14">
                  <c:v>1.3792383250186893</c:v>
                </c:pt>
                <c:pt idx="15">
                  <c:v>0.73766157573147617</c:v>
                </c:pt>
                <c:pt idx="16">
                  <c:v>0.77974709629372185</c:v>
                </c:pt>
                <c:pt idx="17">
                  <c:v>0.72668402334169635</c:v>
                </c:pt>
                <c:pt idx="18">
                  <c:v>0.76261237226189782</c:v>
                </c:pt>
                <c:pt idx="19">
                  <c:v>0.71973963852478406</c:v>
                </c:pt>
                <c:pt idx="20">
                  <c:v>0.73299431719038699</c:v>
                </c:pt>
                <c:pt idx="21">
                  <c:v>0.77811076949504165</c:v>
                </c:pt>
                <c:pt idx="22">
                  <c:v>0.87016665881817001</c:v>
                </c:pt>
                <c:pt idx="23">
                  <c:v>1.0846762230595177</c:v>
                </c:pt>
                <c:pt idx="24">
                  <c:v>0.75194710822088962</c:v>
                </c:pt>
                <c:pt idx="25">
                  <c:v>0.62887689553453863</c:v>
                </c:pt>
                <c:pt idx="26">
                  <c:v>0.72610498527460932</c:v>
                </c:pt>
                <c:pt idx="27">
                  <c:v>1.0305003795953069</c:v>
                </c:pt>
                <c:pt idx="28">
                  <c:v>0.72894794566310506</c:v>
                </c:pt>
                <c:pt idx="29">
                  <c:v>0.76956966152300588</c:v>
                </c:pt>
                <c:pt idx="30">
                  <c:v>0.67947962399276718</c:v>
                </c:pt>
                <c:pt idx="31">
                  <c:v>0.8485051588829533</c:v>
                </c:pt>
                <c:pt idx="32">
                  <c:v>0.81552333178731862</c:v>
                </c:pt>
                <c:pt idx="33">
                  <c:v>0.76249123952962494</c:v>
                </c:pt>
                <c:pt idx="34">
                  <c:v>0.7915585938843186</c:v>
                </c:pt>
                <c:pt idx="35">
                  <c:v>0.75595734274092907</c:v>
                </c:pt>
                <c:pt idx="36">
                  <c:v>1.0640729932638762</c:v>
                </c:pt>
                <c:pt idx="37">
                  <c:v>0.74819359125442753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0.98431688032423703</c:v>
                </c:pt>
                <c:pt idx="1">
                  <c:v>0.93686733845502768</c:v>
                </c:pt>
                <c:pt idx="2">
                  <c:v>0.93923211944671403</c:v>
                </c:pt>
                <c:pt idx="3">
                  <c:v>1.5302263568976913</c:v>
                </c:pt>
                <c:pt idx="4">
                  <c:v>0.9384466872385574</c:v>
                </c:pt>
                <c:pt idx="5">
                  <c:v>0.9417952937266697</c:v>
                </c:pt>
                <c:pt idx="6">
                  <c:v>0.93803335473900662</c:v>
                </c:pt>
                <c:pt idx="7">
                  <c:v>0.94079808615834204</c:v>
                </c:pt>
                <c:pt idx="8">
                  <c:v>0.93484653626342928</c:v>
                </c:pt>
                <c:pt idx="9">
                  <c:v>0.93476213913148232</c:v>
                </c:pt>
                <c:pt idx="10">
                  <c:v>0.93912941977699105</c:v>
                </c:pt>
                <c:pt idx="11">
                  <c:v>0.93799229435509568</c:v>
                </c:pt>
                <c:pt idx="12">
                  <c:v>0.94667300369446439</c:v>
                </c:pt>
                <c:pt idx="13">
                  <c:v>0.9391546450306576</c:v>
                </c:pt>
                <c:pt idx="14">
                  <c:v>1.137548513201164</c:v>
                </c:pt>
                <c:pt idx="15">
                  <c:v>0.93774680518903586</c:v>
                </c:pt>
                <c:pt idx="16">
                  <c:v>0.93985108121714811</c:v>
                </c:pt>
                <c:pt idx="17">
                  <c:v>0.93719792756954701</c:v>
                </c:pt>
                <c:pt idx="18">
                  <c:v>0.93899434501555701</c:v>
                </c:pt>
                <c:pt idx="19">
                  <c:v>0.93685070832870121</c:v>
                </c:pt>
                <c:pt idx="20">
                  <c:v>0.9375134422619813</c:v>
                </c:pt>
                <c:pt idx="21">
                  <c:v>0.93976926487721413</c:v>
                </c:pt>
                <c:pt idx="22">
                  <c:v>0.94437205934337043</c:v>
                </c:pt>
                <c:pt idx="23">
                  <c:v>1.0197236724174952</c:v>
                </c:pt>
                <c:pt idx="24">
                  <c:v>0.93846108181350651</c:v>
                </c:pt>
                <c:pt idx="25">
                  <c:v>0.93230757117918883</c:v>
                </c:pt>
                <c:pt idx="26">
                  <c:v>0.93716897566619228</c:v>
                </c:pt>
                <c:pt idx="27">
                  <c:v>0.99805333503181093</c:v>
                </c:pt>
                <c:pt idx="28">
                  <c:v>0.93731112368561742</c:v>
                </c:pt>
                <c:pt idx="29">
                  <c:v>0.93934220947861247</c:v>
                </c:pt>
                <c:pt idx="30">
                  <c:v>0.93483770760210028</c:v>
                </c:pt>
                <c:pt idx="31">
                  <c:v>0.94328898434660957</c:v>
                </c:pt>
                <c:pt idx="32">
                  <c:v>0.94163989299182782</c:v>
                </c:pt>
                <c:pt idx="33">
                  <c:v>0.93898828837894333</c:v>
                </c:pt>
                <c:pt idx="34">
                  <c:v>0.94044165609667807</c:v>
                </c:pt>
                <c:pt idx="35">
                  <c:v>0.9386615935395084</c:v>
                </c:pt>
                <c:pt idx="36">
                  <c:v>1.0114823804992386</c:v>
                </c:pt>
                <c:pt idx="37">
                  <c:v>0.93827340596518327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67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67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" sqref="M2"/>
    </sheetView>
  </sheetViews>
  <sheetFormatPr baseColWidth="10" defaultRowHeight="15" x14ac:dyDescent="0.25"/>
  <cols>
    <col min="1" max="1" width="4.7109375" customWidth="1"/>
    <col min="2" max="2" width="11.5703125" style="84" customWidth="1"/>
    <col min="3" max="3" width="18.42578125" style="84" customWidth="1"/>
    <col min="4" max="4" width="17.28515625" style="84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 x14ac:dyDescent="0.25">
      <c r="B1" s="67" t="s">
        <v>0</v>
      </c>
      <c r="C1" s="67" t="s">
        <v>1</v>
      </c>
      <c r="D1" s="241" t="s">
        <v>430</v>
      </c>
      <c r="E1" s="241"/>
      <c r="F1" s="241"/>
      <c r="G1" s="242" t="s">
        <v>379</v>
      </c>
      <c r="H1" s="242"/>
      <c r="I1" s="242" t="s">
        <v>2</v>
      </c>
      <c r="J1" s="242"/>
      <c r="K1" s="242"/>
      <c r="L1" s="242"/>
      <c r="M1" s="68" t="s">
        <v>431</v>
      </c>
      <c r="N1" s="243" t="s">
        <v>3</v>
      </c>
      <c r="O1" s="243"/>
      <c r="P1" s="243"/>
      <c r="Q1" s="69" t="s">
        <v>4</v>
      </c>
      <c r="R1" s="235" t="s">
        <v>432</v>
      </c>
      <c r="S1" s="235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25">
      <c r="B2" s="178" t="s">
        <v>8</v>
      </c>
      <c r="C2" s="179"/>
      <c r="D2" s="236" t="s">
        <v>446</v>
      </c>
      <c r="E2" s="237"/>
      <c r="F2" s="237"/>
      <c r="G2" s="238" t="s">
        <v>9</v>
      </c>
      <c r="H2" s="238"/>
      <c r="I2" s="180" t="s">
        <v>10</v>
      </c>
      <c r="J2" s="180"/>
      <c r="K2" s="180"/>
      <c r="L2" s="180"/>
      <c r="M2" s="181" t="str">
        <f>D2</f>
        <v>Jan-Okt</v>
      </c>
      <c r="N2" s="239" t="str">
        <f>D2</f>
        <v>Jan-Okt</v>
      </c>
      <c r="O2" s="240"/>
      <c r="P2" s="240"/>
      <c r="Q2" s="182" t="str">
        <f>RIGHT(N2,3)</f>
        <v>Okt</v>
      </c>
      <c r="R2" s="244" t="s">
        <v>381</v>
      </c>
      <c r="S2" s="244"/>
      <c r="T2" s="73" t="s">
        <v>11</v>
      </c>
      <c r="U2" s="76" t="str">
        <f>D2</f>
        <v>Jan-Okt</v>
      </c>
      <c r="V2" s="74" t="str">
        <f>U2</f>
        <v>Jan-Okt</v>
      </c>
      <c r="X2" t="s">
        <v>427</v>
      </c>
      <c r="Y2"/>
    </row>
    <row r="3" spans="2:27" x14ac:dyDescent="0.25">
      <c r="B3" s="183" t="s">
        <v>12</v>
      </c>
      <c r="C3" s="184"/>
      <c r="D3" s="176"/>
      <c r="E3" s="176"/>
      <c r="F3" s="75" t="s">
        <v>13</v>
      </c>
      <c r="G3" s="240" t="s">
        <v>14</v>
      </c>
      <c r="H3" s="240"/>
      <c r="I3" s="180" t="s">
        <v>15</v>
      </c>
      <c r="J3" s="180"/>
      <c r="K3" s="180" t="s">
        <v>16</v>
      </c>
      <c r="L3" s="180"/>
      <c r="M3" s="181" t="s">
        <v>17</v>
      </c>
      <c r="N3" s="185" t="s">
        <v>18</v>
      </c>
      <c r="O3" s="180"/>
      <c r="P3" s="185" t="s">
        <v>19</v>
      </c>
      <c r="Q3" s="186" t="s">
        <v>435</v>
      </c>
      <c r="R3" s="177" t="s">
        <v>6</v>
      </c>
      <c r="S3" s="187" t="s">
        <v>7</v>
      </c>
      <c r="T3" s="166">
        <v>44927</v>
      </c>
      <c r="V3" s="74"/>
      <c r="X3" s="185"/>
      <c r="Y3" s="180"/>
    </row>
    <row r="4" spans="2:27" x14ac:dyDescent="0.25">
      <c r="B4" s="184"/>
      <c r="C4" s="77">
        <f>J366</f>
        <v>-434.91029436122318</v>
      </c>
      <c r="D4" s="188" t="s">
        <v>20</v>
      </c>
      <c r="E4" s="176" t="s">
        <v>21</v>
      </c>
      <c r="F4" s="176" t="s">
        <v>22</v>
      </c>
      <c r="G4" s="185" t="s">
        <v>23</v>
      </c>
      <c r="H4" s="185" t="s">
        <v>20</v>
      </c>
      <c r="I4" s="185" t="s">
        <v>21</v>
      </c>
      <c r="J4" s="185" t="s">
        <v>20</v>
      </c>
      <c r="K4" s="185" t="s">
        <v>21</v>
      </c>
      <c r="L4" s="185" t="s">
        <v>20</v>
      </c>
      <c r="M4" s="182" t="s">
        <v>20</v>
      </c>
      <c r="N4" s="185" t="s">
        <v>20</v>
      </c>
      <c r="O4" s="185" t="s">
        <v>21</v>
      </c>
      <c r="P4" s="185" t="s">
        <v>24</v>
      </c>
      <c r="Q4" s="182" t="s">
        <v>20</v>
      </c>
      <c r="R4" s="187" t="s">
        <v>25</v>
      </c>
      <c r="S4" s="187" t="s">
        <v>21</v>
      </c>
      <c r="T4" s="189"/>
      <c r="U4" s="78" t="s">
        <v>20</v>
      </c>
      <c r="V4" s="188" t="s">
        <v>21</v>
      </c>
      <c r="X4" s="185" t="s">
        <v>20</v>
      </c>
      <c r="Y4" s="185" t="s">
        <v>21</v>
      </c>
    </row>
    <row r="5" spans="2:27" x14ac:dyDescent="0.25">
      <c r="B5" s="79"/>
      <c r="C5" s="79"/>
      <c r="D5" s="214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4">
        <v>14</v>
      </c>
      <c r="R5" s="81">
        <v>15</v>
      </c>
      <c r="S5" s="81">
        <v>16</v>
      </c>
      <c r="T5" s="82">
        <v>17</v>
      </c>
      <c r="U5" s="214">
        <v>18</v>
      </c>
      <c r="V5" s="214">
        <v>19</v>
      </c>
      <c r="X5" s="80">
        <v>21</v>
      </c>
      <c r="Y5" s="80">
        <v>22</v>
      </c>
    </row>
    <row r="6" spans="2:27" ht="18.75" customHeight="1" x14ac:dyDescent="0.25">
      <c r="B6" s="83"/>
      <c r="M6" s="88"/>
      <c r="S6" s="215"/>
    </row>
    <row r="7" spans="2:27" ht="21.95" customHeight="1" x14ac:dyDescent="0.25">
      <c r="B7" s="85">
        <v>301</v>
      </c>
      <c r="C7" s="85" t="s">
        <v>26</v>
      </c>
      <c r="D7" s="1">
        <v>31025724</v>
      </c>
      <c r="E7" s="85">
        <f>D7/T7*1000</f>
        <v>43757.552849851279</v>
      </c>
      <c r="F7" s="86">
        <f t="shared" ref="F7:F70" si="0">E7/E$364</f>
        <v>1.4253717249430065</v>
      </c>
      <c r="G7" s="190">
        <f t="shared" ref="G7:G70" si="1">($E$364+$Y$364-E7-Y7)*0.6</f>
        <v>-7834.4873082510085</v>
      </c>
      <c r="H7" s="190">
        <f>G7*T7/1000</f>
        <v>-5554941.3775803698</v>
      </c>
      <c r="I7" s="190">
        <f t="shared" ref="I7:I70" si="2">IF(E7+Y7&lt;(E$364+Y$364)*0.9,((E$364+Y$364)*0.9-E7-Y7)*0.35,0)</f>
        <v>0</v>
      </c>
      <c r="J7" s="87">
        <f>I7*T7/1000</f>
        <v>0</v>
      </c>
      <c r="K7" s="190">
        <f>I7+J$366</f>
        <v>-434.91029436122318</v>
      </c>
      <c r="L7" s="87">
        <f t="shared" ref="L7:L70" si="3">K7*T7/1000</f>
        <v>-308367.4903829986</v>
      </c>
      <c r="M7" s="88">
        <f>+H7+L7</f>
        <v>-5863308.8679633681</v>
      </c>
      <c r="N7" s="88">
        <f>D7+M7</f>
        <v>25162415.132036634</v>
      </c>
      <c r="O7" s="88">
        <f>N7/T7*1000</f>
        <v>35488.155247239047</v>
      </c>
      <c r="P7" s="89">
        <f t="shared" ref="P7:P70" si="4">O7/O$364</f>
        <v>1.1560018731708908</v>
      </c>
      <c r="Q7" s="197">
        <v>-105116.66143338196</v>
      </c>
      <c r="R7" s="89">
        <f>(D7-U7)/U7</f>
        <v>-2.4058740058213765E-3</v>
      </c>
      <c r="S7" s="89">
        <f>(E7-V7)/V7</f>
        <v>-1.5364072097608301E-2</v>
      </c>
      <c r="T7" s="91">
        <v>709037</v>
      </c>
      <c r="U7" s="193">
        <v>31100548</v>
      </c>
      <c r="V7" s="193">
        <v>44440.337397671137</v>
      </c>
      <c r="W7" s="199"/>
      <c r="X7" s="88">
        <v>0</v>
      </c>
      <c r="Y7" s="88">
        <f>X7*1000/T7</f>
        <v>0</v>
      </c>
      <c r="Z7" s="1"/>
      <c r="AA7" s="1"/>
    </row>
    <row r="8" spans="2:27" ht="24.95" customHeight="1" x14ac:dyDescent="0.25">
      <c r="B8" s="85">
        <v>1101</v>
      </c>
      <c r="C8" s="85" t="s">
        <v>27</v>
      </c>
      <c r="D8" s="1">
        <v>429273</v>
      </c>
      <c r="E8" s="85">
        <f t="shared" ref="E8:E71" si="5">D8/T8*1000</f>
        <v>28597.228698954103</v>
      </c>
      <c r="F8" s="86">
        <f t="shared" si="0"/>
        <v>0.93153475330502622</v>
      </c>
      <c r="G8" s="190">
        <f t="shared" si="1"/>
        <v>1261.7071822872974</v>
      </c>
      <c r="H8" s="190">
        <f t="shared" ref="H8:H70" si="6">G8*T8/1000</f>
        <v>18939.486513314623</v>
      </c>
      <c r="I8" s="190">
        <f t="shared" si="2"/>
        <v>0</v>
      </c>
      <c r="J8" s="87">
        <f t="shared" ref="J8:J70" si="7">I8*T8/1000</f>
        <v>0</v>
      </c>
      <c r="K8" s="190">
        <f t="shared" ref="K8:K71" si="8">I8+J$366</f>
        <v>-434.91029436122318</v>
      </c>
      <c r="L8" s="87">
        <f t="shared" si="3"/>
        <v>-6528.4384286563209</v>
      </c>
      <c r="M8" s="88">
        <f t="shared" ref="M8:M71" si="9">+H8+L8</f>
        <v>12411.048084658301</v>
      </c>
      <c r="N8" s="88">
        <f t="shared" ref="N8:N71" si="10">D8+M8</f>
        <v>441684.04808465828</v>
      </c>
      <c r="O8" s="88">
        <f t="shared" ref="O8:O71" si="11">N8/T8*1000</f>
        <v>29424.025586880172</v>
      </c>
      <c r="P8" s="89">
        <f t="shared" si="4"/>
        <v>0.95846708451569851</v>
      </c>
      <c r="Q8" s="197">
        <v>959.02285356542416</v>
      </c>
      <c r="R8" s="89">
        <f t="shared" ref="R8:S71" si="12">(D8-U8)/U8</f>
        <v>-3.43020914647452E-2</v>
      </c>
      <c r="S8" s="89">
        <f t="shared" si="12"/>
        <v>-4.4016326638206149E-2</v>
      </c>
      <c r="T8" s="91">
        <v>15011</v>
      </c>
      <c r="U8" s="193">
        <v>444521</v>
      </c>
      <c r="V8" s="193">
        <v>29913.93001345895</v>
      </c>
      <c r="W8" s="199"/>
      <c r="X8" s="88">
        <v>0</v>
      </c>
      <c r="Y8" s="88">
        <f t="shared" ref="Y8:Y71" si="13">X8*1000/T8</f>
        <v>0</v>
      </c>
    </row>
    <row r="9" spans="2:27" x14ac:dyDescent="0.25">
      <c r="B9" s="85">
        <v>1103</v>
      </c>
      <c r="C9" s="85" t="s">
        <v>28</v>
      </c>
      <c r="D9" s="1">
        <v>5657452</v>
      </c>
      <c r="E9" s="85">
        <f t="shared" si="5"/>
        <v>38746.751957044333</v>
      </c>
      <c r="F9" s="86">
        <f t="shared" si="0"/>
        <v>1.2621483852733049</v>
      </c>
      <c r="G9" s="190">
        <f t="shared" si="1"/>
        <v>-4828.0067725668405</v>
      </c>
      <c r="H9" s="190">
        <f t="shared" si="6"/>
        <v>-704942.09686925693</v>
      </c>
      <c r="I9" s="190">
        <f t="shared" si="2"/>
        <v>0</v>
      </c>
      <c r="J9" s="87">
        <f t="shared" si="7"/>
        <v>0</v>
      </c>
      <c r="K9" s="190">
        <f t="shared" si="8"/>
        <v>-434.91029436122318</v>
      </c>
      <c r="L9" s="87">
        <f t="shared" si="3"/>
        <v>-63501.686989976552</v>
      </c>
      <c r="M9" s="88">
        <f t="shared" si="9"/>
        <v>-768443.78385923349</v>
      </c>
      <c r="N9" s="88">
        <f t="shared" si="10"/>
        <v>4889008.2161407666</v>
      </c>
      <c r="O9" s="88">
        <f t="shared" si="11"/>
        <v>33483.834890116268</v>
      </c>
      <c r="P9" s="89">
        <f t="shared" si="4"/>
        <v>1.09071253730301</v>
      </c>
      <c r="Q9" s="197">
        <v>2191.9054741151631</v>
      </c>
      <c r="R9" s="92">
        <f t="shared" si="12"/>
        <v>3.3878422906737073E-2</v>
      </c>
      <c r="S9" s="92">
        <f t="shared" si="12"/>
        <v>2.45883797534567E-2</v>
      </c>
      <c r="T9" s="91">
        <v>146011</v>
      </c>
      <c r="U9" s="193">
        <v>5472067</v>
      </c>
      <c r="V9" s="193">
        <v>37816.895762928558</v>
      </c>
      <c r="W9" s="199"/>
      <c r="X9" s="88">
        <v>0</v>
      </c>
      <c r="Y9" s="88">
        <f t="shared" si="13"/>
        <v>0</v>
      </c>
      <c r="Z9" s="1"/>
      <c r="AA9" s="1"/>
    </row>
    <row r="10" spans="2:27" x14ac:dyDescent="0.25">
      <c r="B10" s="85">
        <v>1106</v>
      </c>
      <c r="C10" s="85" t="s">
        <v>29</v>
      </c>
      <c r="D10" s="1">
        <v>1143163</v>
      </c>
      <c r="E10" s="85">
        <f>D10/T10*1000</f>
        <v>30198.467837802142</v>
      </c>
      <c r="F10" s="86">
        <f t="shared" si="0"/>
        <v>0.98369399998908391</v>
      </c>
      <c r="G10" s="190">
        <f t="shared" si="1"/>
        <v>300.96369897847399</v>
      </c>
      <c r="H10" s="190">
        <f t="shared" si="6"/>
        <v>11392.980824830134</v>
      </c>
      <c r="I10" s="190">
        <f t="shared" si="2"/>
        <v>0</v>
      </c>
      <c r="J10" s="87">
        <f t="shared" si="7"/>
        <v>0</v>
      </c>
      <c r="K10" s="190">
        <f t="shared" si="8"/>
        <v>-434.91029436122318</v>
      </c>
      <c r="L10" s="87">
        <f t="shared" si="3"/>
        <v>-16463.529193044105</v>
      </c>
      <c r="M10" s="88">
        <f t="shared" si="9"/>
        <v>-5070.5483682139711</v>
      </c>
      <c r="N10" s="88">
        <f t="shared" si="10"/>
        <v>1138092.4516317861</v>
      </c>
      <c r="O10" s="88">
        <f t="shared" si="11"/>
        <v>30064.521242419392</v>
      </c>
      <c r="P10" s="89">
        <f t="shared" si="4"/>
        <v>0.97933078318932165</v>
      </c>
      <c r="Q10" s="197">
        <v>1084.4013404649686</v>
      </c>
      <c r="R10" s="92">
        <f t="shared" si="12"/>
        <v>4.7469343212166136E-2</v>
      </c>
      <c r="S10" s="92">
        <f t="shared" si="12"/>
        <v>3.6096739855669122E-2</v>
      </c>
      <c r="T10" s="91">
        <v>37855</v>
      </c>
      <c r="U10" s="193">
        <v>1091357</v>
      </c>
      <c r="V10" s="193">
        <v>29146.378592030764</v>
      </c>
      <c r="W10" s="199"/>
      <c r="X10" s="88">
        <v>0</v>
      </c>
      <c r="Y10" s="88">
        <f t="shared" si="13"/>
        <v>0</v>
      </c>
      <c r="Z10" s="1"/>
    </row>
    <row r="11" spans="2:27" x14ac:dyDescent="0.25">
      <c r="B11" s="85">
        <v>1108</v>
      </c>
      <c r="C11" s="85" t="s">
        <v>30</v>
      </c>
      <c r="D11" s="1">
        <v>2477605</v>
      </c>
      <c r="E11" s="85">
        <f t="shared" si="5"/>
        <v>30014.113000920675</v>
      </c>
      <c r="F11" s="86">
        <f t="shared" si="0"/>
        <v>0.97768876992631049</v>
      </c>
      <c r="G11" s="190">
        <f t="shared" si="1"/>
        <v>411.57660110735378</v>
      </c>
      <c r="H11" s="190">
        <f t="shared" si="6"/>
        <v>33974.825268209839</v>
      </c>
      <c r="I11" s="190">
        <f t="shared" si="2"/>
        <v>0</v>
      </c>
      <c r="J11" s="87">
        <f t="shared" si="7"/>
        <v>0</v>
      </c>
      <c r="K11" s="190">
        <f t="shared" si="8"/>
        <v>-434.91029436122318</v>
      </c>
      <c r="L11" s="87">
        <f t="shared" si="3"/>
        <v>-35900.974978930251</v>
      </c>
      <c r="M11" s="88">
        <f t="shared" si="9"/>
        <v>-1926.1497107204123</v>
      </c>
      <c r="N11" s="88">
        <f t="shared" si="10"/>
        <v>2475678.8502892796</v>
      </c>
      <c r="O11" s="88">
        <f t="shared" si="11"/>
        <v>29990.779307666806</v>
      </c>
      <c r="P11" s="89">
        <f t="shared" si="4"/>
        <v>0.97692869116421233</v>
      </c>
      <c r="Q11" s="197">
        <v>5968.6102668789572</v>
      </c>
      <c r="R11" s="92">
        <f t="shared" si="12"/>
        <v>8.4773634410597945E-3</v>
      </c>
      <c r="S11" s="92">
        <f t="shared" si="12"/>
        <v>-6.7081936015970824E-3</v>
      </c>
      <c r="T11" s="91">
        <v>82548</v>
      </c>
      <c r="U11" s="193">
        <v>2456778</v>
      </c>
      <c r="V11" s="193">
        <v>30216.813234118443</v>
      </c>
      <c r="W11" s="199"/>
      <c r="X11" s="88">
        <v>0</v>
      </c>
      <c r="Y11" s="88">
        <f t="shared" si="13"/>
        <v>0</v>
      </c>
      <c r="Z11" s="1"/>
      <c r="AA11" s="1"/>
    </row>
    <row r="12" spans="2:27" s="234" customFormat="1" x14ac:dyDescent="0.25">
      <c r="B12" s="226">
        <v>1111</v>
      </c>
      <c r="C12" s="226" t="s">
        <v>31</v>
      </c>
      <c r="D12" s="227">
        <v>84410</v>
      </c>
      <c r="E12" s="226">
        <f t="shared" si="5"/>
        <v>25394.103489771362</v>
      </c>
      <c r="F12" s="228">
        <f t="shared" si="0"/>
        <v>0.82719518659553304</v>
      </c>
      <c r="G12" s="229">
        <f t="shared" si="1"/>
        <v>3183.5823077969421</v>
      </c>
      <c r="H12" s="229">
        <f t="shared" si="6"/>
        <v>10582.227591117036</v>
      </c>
      <c r="I12" s="229">
        <f>IF(E12+Y12&lt;(E$364+Y$364)*0.9,((E$364+Y$364)*0.9-E12-Y12)*0.35,0)</f>
        <v>782.58708945139676</v>
      </c>
      <c r="J12" s="230">
        <f>I12*T12/1000</f>
        <v>2601.319485336443</v>
      </c>
      <c r="K12" s="229">
        <f t="shared" si="8"/>
        <v>347.67679509017358</v>
      </c>
      <c r="L12" s="230">
        <f t="shared" si="3"/>
        <v>1155.677666879737</v>
      </c>
      <c r="M12" s="231">
        <f t="shared" si="9"/>
        <v>11737.905257996774</v>
      </c>
      <c r="N12" s="231">
        <f t="shared" si="10"/>
        <v>96147.905257996768</v>
      </c>
      <c r="O12" s="231">
        <f t="shared" si="11"/>
        <v>28925.362592658472</v>
      </c>
      <c r="P12" s="92">
        <f t="shared" si="4"/>
        <v>0.94222348573223846</v>
      </c>
      <c r="Q12" s="197">
        <v>-324.6092498109374</v>
      </c>
      <c r="R12" s="92">
        <f t="shared" si="12"/>
        <v>8.0171476102117861E-2</v>
      </c>
      <c r="S12" s="92">
        <f t="shared" si="12"/>
        <v>6.6198138715718724E-2</v>
      </c>
      <c r="T12" s="91">
        <v>3324</v>
      </c>
      <c r="U12" s="232">
        <v>78145</v>
      </c>
      <c r="V12" s="232">
        <v>23817.433709234989</v>
      </c>
      <c r="W12" s="233"/>
      <c r="X12" s="231">
        <v>0</v>
      </c>
      <c r="Y12" s="231">
        <f>X12*1000/T12</f>
        <v>0</v>
      </c>
      <c r="Z12" s="227"/>
      <c r="AA12" s="227"/>
    </row>
    <row r="13" spans="2:27" x14ac:dyDescent="0.25">
      <c r="B13" s="85">
        <v>1112</v>
      </c>
      <c r="C13" s="85" t="s">
        <v>32</v>
      </c>
      <c r="D13" s="1">
        <v>85286</v>
      </c>
      <c r="E13" s="85">
        <f t="shared" si="5"/>
        <v>26601.996257018091</v>
      </c>
      <c r="F13" s="86">
        <f t="shared" si="0"/>
        <v>0.86654144992759008</v>
      </c>
      <c r="G13" s="190">
        <f t="shared" si="1"/>
        <v>2458.8466474489046</v>
      </c>
      <c r="H13" s="190">
        <f t="shared" si="6"/>
        <v>7883.062351721188</v>
      </c>
      <c r="I13" s="190">
        <f t="shared" si="2"/>
        <v>359.82462091504163</v>
      </c>
      <c r="J13" s="87">
        <f t="shared" si="7"/>
        <v>1153.5977346536235</v>
      </c>
      <c r="K13" s="190">
        <f t="shared" si="8"/>
        <v>-75.085673446181545</v>
      </c>
      <c r="L13" s="87">
        <f t="shared" si="3"/>
        <v>-240.72466906845801</v>
      </c>
      <c r="M13" s="88">
        <f t="shared" si="9"/>
        <v>7642.3376826527301</v>
      </c>
      <c r="N13" s="88">
        <f t="shared" si="10"/>
        <v>92928.337682652724</v>
      </c>
      <c r="O13" s="88">
        <f t="shared" si="11"/>
        <v>28985.757231020812</v>
      </c>
      <c r="P13" s="89">
        <f t="shared" si="4"/>
        <v>0.9441907988988415</v>
      </c>
      <c r="Q13" s="197">
        <v>365.6057295746532</v>
      </c>
      <c r="R13" s="92">
        <f t="shared" si="12"/>
        <v>6.3350165201670722E-2</v>
      </c>
      <c r="S13" s="92">
        <f t="shared" si="12"/>
        <v>5.4063264195542575E-2</v>
      </c>
      <c r="T13" s="91">
        <v>3206</v>
      </c>
      <c r="U13" s="193">
        <v>80205</v>
      </c>
      <c r="V13" s="193">
        <v>25237.570799244808</v>
      </c>
      <c r="W13" s="199"/>
      <c r="X13" s="88">
        <v>0</v>
      </c>
      <c r="Y13" s="88">
        <f t="shared" si="13"/>
        <v>0</v>
      </c>
      <c r="Z13" s="1"/>
      <c r="AA13" s="1"/>
    </row>
    <row r="14" spans="2:27" x14ac:dyDescent="0.25">
      <c r="B14" s="85">
        <v>1114</v>
      </c>
      <c r="C14" s="85" t="s">
        <v>33</v>
      </c>
      <c r="D14" s="1">
        <v>77519</v>
      </c>
      <c r="E14" s="85">
        <f t="shared" si="5"/>
        <v>27218.75</v>
      </c>
      <c r="F14" s="86">
        <f t="shared" si="0"/>
        <v>0.88663177238039526</v>
      </c>
      <c r="G14" s="190">
        <f t="shared" si="1"/>
        <v>2088.7944016597589</v>
      </c>
      <c r="H14" s="190">
        <f t="shared" si="6"/>
        <v>5948.8864559269941</v>
      </c>
      <c r="I14" s="190">
        <f t="shared" si="2"/>
        <v>143.96081087137335</v>
      </c>
      <c r="J14" s="87">
        <f t="shared" si="7"/>
        <v>410.0003893616713</v>
      </c>
      <c r="K14" s="190">
        <f t="shared" si="8"/>
        <v>-290.94948348984985</v>
      </c>
      <c r="L14" s="87">
        <f t="shared" si="3"/>
        <v>-828.62412897909235</v>
      </c>
      <c r="M14" s="88">
        <f t="shared" si="9"/>
        <v>5120.2623269479018</v>
      </c>
      <c r="N14" s="88">
        <f t="shared" si="10"/>
        <v>82639.262326947908</v>
      </c>
      <c r="O14" s="88">
        <f t="shared" si="11"/>
        <v>29016.594918169911</v>
      </c>
      <c r="P14" s="89">
        <f t="shared" si="4"/>
        <v>0.9451953150214818</v>
      </c>
      <c r="Q14" s="197">
        <v>166.79863313431633</v>
      </c>
      <c r="R14" s="92">
        <f t="shared" si="12"/>
        <v>-5.7450999465006564E-2</v>
      </c>
      <c r="S14" s="92">
        <f t="shared" si="12"/>
        <v>-7.69771199114829E-2</v>
      </c>
      <c r="T14" s="91">
        <v>2848</v>
      </c>
      <c r="U14" s="193">
        <v>82244</v>
      </c>
      <c r="V14" s="193">
        <v>29488.705629257798</v>
      </c>
      <c r="W14" s="199"/>
      <c r="X14" s="88">
        <v>0</v>
      </c>
      <c r="Y14" s="88">
        <f t="shared" si="13"/>
        <v>0</v>
      </c>
      <c r="Z14" s="1"/>
      <c r="AA14" s="1"/>
    </row>
    <row r="15" spans="2:27" x14ac:dyDescent="0.25">
      <c r="B15" s="85">
        <v>1119</v>
      </c>
      <c r="C15" s="85" t="s">
        <v>34</v>
      </c>
      <c r="D15" s="1">
        <v>488060</v>
      </c>
      <c r="E15" s="85">
        <f t="shared" si="5"/>
        <v>24838.923100412234</v>
      </c>
      <c r="F15" s="86">
        <f t="shared" si="0"/>
        <v>0.80911057313575541</v>
      </c>
      <c r="G15" s="190">
        <f t="shared" si="1"/>
        <v>3516.6905414124185</v>
      </c>
      <c r="H15" s="190">
        <f t="shared" si="6"/>
        <v>69099.452448212614</v>
      </c>
      <c r="I15" s="190">
        <f t="shared" si="2"/>
        <v>976.90022572709142</v>
      </c>
      <c r="J15" s="87">
        <f t="shared" si="7"/>
        <v>19195.112535311622</v>
      </c>
      <c r="K15" s="190">
        <f t="shared" si="8"/>
        <v>541.98993136586819</v>
      </c>
      <c r="L15" s="87">
        <f t="shared" si="3"/>
        <v>10649.560161407944</v>
      </c>
      <c r="M15" s="88">
        <f t="shared" si="9"/>
        <v>79749.012609620564</v>
      </c>
      <c r="N15" s="88">
        <f t="shared" si="10"/>
        <v>567809.01260962058</v>
      </c>
      <c r="O15" s="88">
        <f t="shared" si="11"/>
        <v>28897.603573190521</v>
      </c>
      <c r="P15" s="89">
        <f t="shared" si="4"/>
        <v>0.94131925505924985</v>
      </c>
      <c r="Q15" s="197">
        <v>879.40694959840039</v>
      </c>
      <c r="R15" s="92">
        <f t="shared" si="12"/>
        <v>9.481339301226948E-3</v>
      </c>
      <c r="S15" s="92">
        <f t="shared" si="12"/>
        <v>-8.6542865715062648E-3</v>
      </c>
      <c r="T15" s="91">
        <v>19649</v>
      </c>
      <c r="U15" s="193">
        <v>483476</v>
      </c>
      <c r="V15" s="193">
        <v>25055.762852404645</v>
      </c>
      <c r="W15" s="199"/>
      <c r="X15" s="88">
        <v>0</v>
      </c>
      <c r="Y15" s="88">
        <f t="shared" si="13"/>
        <v>0</v>
      </c>
      <c r="Z15" s="1"/>
      <c r="AA15" s="1"/>
    </row>
    <row r="16" spans="2:27" x14ac:dyDescent="0.25">
      <c r="B16" s="85">
        <v>1120</v>
      </c>
      <c r="C16" s="85" t="s">
        <v>35</v>
      </c>
      <c r="D16" s="1">
        <v>580982</v>
      </c>
      <c r="E16" s="85">
        <f t="shared" si="5"/>
        <v>28182.488479262673</v>
      </c>
      <c r="F16" s="86">
        <f t="shared" si="0"/>
        <v>0.91802488029239893</v>
      </c>
      <c r="G16" s="190">
        <f t="shared" si="1"/>
        <v>1510.5513141021554</v>
      </c>
      <c r="H16" s="190">
        <f t="shared" si="6"/>
        <v>31140.015340215934</v>
      </c>
      <c r="I16" s="190">
        <f t="shared" si="2"/>
        <v>0</v>
      </c>
      <c r="J16" s="87">
        <f t="shared" si="7"/>
        <v>0</v>
      </c>
      <c r="K16" s="190">
        <f t="shared" si="8"/>
        <v>-434.91029436122318</v>
      </c>
      <c r="L16" s="87">
        <f t="shared" si="3"/>
        <v>-8965.6757182566143</v>
      </c>
      <c r="M16" s="88">
        <f t="shared" si="9"/>
        <v>22174.33962195932</v>
      </c>
      <c r="N16" s="88">
        <f t="shared" si="10"/>
        <v>603156.33962195937</v>
      </c>
      <c r="O16" s="88">
        <f t="shared" si="11"/>
        <v>29258.129499003608</v>
      </c>
      <c r="P16" s="89">
        <f t="shared" si="4"/>
        <v>0.95306313531064779</v>
      </c>
      <c r="Q16" s="197">
        <v>1291.8834139132487</v>
      </c>
      <c r="R16" s="92">
        <f t="shared" si="12"/>
        <v>2.0475124050410572E-2</v>
      </c>
      <c r="S16" s="92">
        <f t="shared" si="12"/>
        <v>-1.8995912574130116E-3</v>
      </c>
      <c r="T16" s="91">
        <v>20615</v>
      </c>
      <c r="U16" s="193">
        <v>569325</v>
      </c>
      <c r="V16" s="193">
        <v>28236.125576551105</v>
      </c>
      <c r="W16" s="199"/>
      <c r="X16" s="88">
        <v>0</v>
      </c>
      <c r="Y16" s="88">
        <f t="shared" si="13"/>
        <v>0</v>
      </c>
      <c r="Z16" s="1"/>
      <c r="AA16" s="1"/>
    </row>
    <row r="17" spans="2:27" x14ac:dyDescent="0.25">
      <c r="B17" s="85">
        <v>1121</v>
      </c>
      <c r="C17" s="85" t="s">
        <v>36</v>
      </c>
      <c r="D17" s="1">
        <v>590140</v>
      </c>
      <c r="E17" s="85">
        <f t="shared" si="5"/>
        <v>29833.678782670242</v>
      </c>
      <c r="F17" s="86">
        <f t="shared" si="0"/>
        <v>0.97181125127738455</v>
      </c>
      <c r="G17" s="190">
        <f t="shared" si="1"/>
        <v>519.83713205761376</v>
      </c>
      <c r="H17" s="190">
        <f t="shared" si="6"/>
        <v>10282.898309231658</v>
      </c>
      <c r="I17" s="190">
        <f t="shared" si="2"/>
        <v>0</v>
      </c>
      <c r="J17" s="87">
        <f t="shared" si="7"/>
        <v>0</v>
      </c>
      <c r="K17" s="190">
        <f t="shared" si="8"/>
        <v>-434.91029436122318</v>
      </c>
      <c r="L17" s="87">
        <f t="shared" si="3"/>
        <v>-8602.9605327593563</v>
      </c>
      <c r="M17" s="88">
        <f t="shared" si="9"/>
        <v>1679.9377764723013</v>
      </c>
      <c r="N17" s="88">
        <f t="shared" si="10"/>
        <v>591819.9377764723</v>
      </c>
      <c r="O17" s="88">
        <f t="shared" si="11"/>
        <v>29918.60562036663</v>
      </c>
      <c r="P17" s="89">
        <f t="shared" si="4"/>
        <v>0.97457768370464193</v>
      </c>
      <c r="Q17" s="197">
        <v>516.23007570299887</v>
      </c>
      <c r="R17" s="92">
        <f t="shared" si="12"/>
        <v>7.5531486249308536E-3</v>
      </c>
      <c r="S17" s="92">
        <f t="shared" si="12"/>
        <v>-1.4247202601572759E-2</v>
      </c>
      <c r="T17" s="91">
        <v>19781</v>
      </c>
      <c r="U17" s="193">
        <v>585716</v>
      </c>
      <c r="V17" s="193">
        <v>30264.868495840437</v>
      </c>
      <c r="W17" s="199"/>
      <c r="X17" s="88">
        <v>0</v>
      </c>
      <c r="Y17" s="88">
        <f t="shared" si="13"/>
        <v>0</v>
      </c>
      <c r="Z17" s="1"/>
      <c r="AA17" s="1"/>
    </row>
    <row r="18" spans="2:27" x14ac:dyDescent="0.25">
      <c r="B18" s="85">
        <v>1122</v>
      </c>
      <c r="C18" s="85" t="s">
        <v>37</v>
      </c>
      <c r="D18" s="1">
        <v>311956</v>
      </c>
      <c r="E18" s="85">
        <f t="shared" si="5"/>
        <v>25358.153145829947</v>
      </c>
      <c r="F18" s="86">
        <f t="shared" si="0"/>
        <v>0.82602412924842994</v>
      </c>
      <c r="G18" s="190">
        <f t="shared" si="1"/>
        <v>3205.1525141617908</v>
      </c>
      <c r="H18" s="190">
        <f t="shared" si="6"/>
        <v>39429.786229218349</v>
      </c>
      <c r="I18" s="190">
        <f t="shared" si="2"/>
        <v>795.16970983089186</v>
      </c>
      <c r="J18" s="87">
        <f t="shared" si="7"/>
        <v>9782.1777703396328</v>
      </c>
      <c r="K18" s="190">
        <f t="shared" si="8"/>
        <v>360.25941546966868</v>
      </c>
      <c r="L18" s="87">
        <f t="shared" si="3"/>
        <v>4431.9113291078638</v>
      </c>
      <c r="M18" s="88">
        <f t="shared" si="9"/>
        <v>43861.69755832621</v>
      </c>
      <c r="N18" s="88">
        <f t="shared" si="10"/>
        <v>355817.69755832618</v>
      </c>
      <c r="O18" s="88">
        <f t="shared" si="11"/>
        <v>28923.565075461403</v>
      </c>
      <c r="P18" s="89">
        <f t="shared" si="4"/>
        <v>0.94216493286488345</v>
      </c>
      <c r="Q18" s="197">
        <v>1282.8324033772078</v>
      </c>
      <c r="R18" s="92">
        <f t="shared" si="12"/>
        <v>3.3385008265845013E-3</v>
      </c>
      <c r="S18" s="92">
        <f t="shared" si="12"/>
        <v>-1.0608083764648224E-2</v>
      </c>
      <c r="T18" s="91">
        <v>12302</v>
      </c>
      <c r="U18" s="193">
        <v>310918</v>
      </c>
      <c r="V18" s="193">
        <v>25630.038743714449</v>
      </c>
      <c r="W18" s="199"/>
      <c r="X18" s="88">
        <v>0</v>
      </c>
      <c r="Y18" s="88">
        <f t="shared" si="13"/>
        <v>0</v>
      </c>
      <c r="Z18" s="1"/>
      <c r="AA18" s="1"/>
    </row>
    <row r="19" spans="2:27" x14ac:dyDescent="0.25">
      <c r="B19" s="85">
        <v>1124</v>
      </c>
      <c r="C19" s="85" t="s">
        <v>38</v>
      </c>
      <c r="D19" s="1">
        <v>1076684</v>
      </c>
      <c r="E19" s="85">
        <f t="shared" si="5"/>
        <v>38025.216316440048</v>
      </c>
      <c r="F19" s="86">
        <f t="shared" si="0"/>
        <v>1.2386448656824125</v>
      </c>
      <c r="G19" s="190">
        <f t="shared" si="1"/>
        <v>-4395.0853882042693</v>
      </c>
      <c r="H19" s="190">
        <f t="shared" si="6"/>
        <v>-124446.84276700388</v>
      </c>
      <c r="I19" s="190">
        <f t="shared" si="2"/>
        <v>0</v>
      </c>
      <c r="J19" s="87">
        <f t="shared" si="7"/>
        <v>0</v>
      </c>
      <c r="K19" s="190">
        <f t="shared" si="8"/>
        <v>-434.91029436122318</v>
      </c>
      <c r="L19" s="87">
        <f t="shared" si="3"/>
        <v>-12314.484984838035</v>
      </c>
      <c r="M19" s="88">
        <f t="shared" si="9"/>
        <v>-136761.32775184192</v>
      </c>
      <c r="N19" s="88">
        <f t="shared" si="10"/>
        <v>939922.67224815814</v>
      </c>
      <c r="O19" s="88">
        <f t="shared" si="11"/>
        <v>33195.220633874553</v>
      </c>
      <c r="P19" s="89">
        <f t="shared" si="4"/>
        <v>1.0813111294666531</v>
      </c>
      <c r="Q19" s="197">
        <v>552.78689618990757</v>
      </c>
      <c r="R19" s="92">
        <f t="shared" si="12"/>
        <v>3.1909449007561888E-2</v>
      </c>
      <c r="S19" s="92">
        <f t="shared" si="12"/>
        <v>4.6858446138252257E-3</v>
      </c>
      <c r="T19" s="91">
        <v>28315</v>
      </c>
      <c r="U19" s="193">
        <v>1043390</v>
      </c>
      <c r="V19" s="193">
        <v>37847.867092280911</v>
      </c>
      <c r="W19" s="199"/>
      <c r="X19" s="88">
        <v>0</v>
      </c>
      <c r="Y19" s="88">
        <f t="shared" si="13"/>
        <v>0</v>
      </c>
      <c r="Z19" s="1"/>
      <c r="AA19" s="1"/>
    </row>
    <row r="20" spans="2:27" x14ac:dyDescent="0.25">
      <c r="B20" s="85">
        <v>1127</v>
      </c>
      <c r="C20" s="85" t="s">
        <v>39</v>
      </c>
      <c r="D20" s="1">
        <v>375517</v>
      </c>
      <c r="E20" s="85">
        <f t="shared" si="5"/>
        <v>32175.220632336561</v>
      </c>
      <c r="F20" s="86">
        <f t="shared" si="0"/>
        <v>1.04808534175812</v>
      </c>
      <c r="G20" s="190">
        <f t="shared" si="1"/>
        <v>-885.08797774217749</v>
      </c>
      <c r="H20" s="190">
        <f t="shared" si="6"/>
        <v>-10329.861788228953</v>
      </c>
      <c r="I20" s="190">
        <f t="shared" si="2"/>
        <v>0</v>
      </c>
      <c r="J20" s="87">
        <f t="shared" si="7"/>
        <v>0</v>
      </c>
      <c r="K20" s="190">
        <f t="shared" si="8"/>
        <v>-434.91029436122318</v>
      </c>
      <c r="L20" s="87">
        <f t="shared" si="3"/>
        <v>-5075.8380454898352</v>
      </c>
      <c r="M20" s="88">
        <f t="shared" si="9"/>
        <v>-15405.699833718787</v>
      </c>
      <c r="N20" s="88">
        <f t="shared" si="10"/>
        <v>360111.30016628123</v>
      </c>
      <c r="O20" s="88">
        <f t="shared" si="11"/>
        <v>30855.222360233161</v>
      </c>
      <c r="P20" s="89">
        <f t="shared" si="4"/>
        <v>1.0050873198969361</v>
      </c>
      <c r="Q20" s="197">
        <v>750.26056385065021</v>
      </c>
      <c r="R20" s="92">
        <f t="shared" si="12"/>
        <v>1.384949329498089E-4</v>
      </c>
      <c r="S20" s="92">
        <f t="shared" si="12"/>
        <v>-1.8457174110015653E-2</v>
      </c>
      <c r="T20" s="91">
        <v>11671</v>
      </c>
      <c r="U20" s="193">
        <v>375465</v>
      </c>
      <c r="V20" s="193">
        <v>32780.251440544787</v>
      </c>
      <c r="W20" s="199"/>
      <c r="X20" s="88">
        <v>0</v>
      </c>
      <c r="Y20" s="88">
        <f t="shared" si="13"/>
        <v>0</v>
      </c>
      <c r="Z20" s="1"/>
      <c r="AA20" s="1"/>
    </row>
    <row r="21" spans="2:27" x14ac:dyDescent="0.25">
      <c r="B21" s="85">
        <v>1130</v>
      </c>
      <c r="C21" s="85" t="s">
        <v>40</v>
      </c>
      <c r="D21" s="1">
        <v>352539</v>
      </c>
      <c r="E21" s="85">
        <f t="shared" si="5"/>
        <v>26164.390678343476</v>
      </c>
      <c r="F21" s="86">
        <f t="shared" si="0"/>
        <v>0.85228675381465968</v>
      </c>
      <c r="G21" s="190">
        <f t="shared" si="1"/>
        <v>2721.4099946536735</v>
      </c>
      <c r="H21" s="190">
        <f t="shared" si="6"/>
        <v>36668.278267963593</v>
      </c>
      <c r="I21" s="190">
        <f t="shared" si="2"/>
        <v>512.9865734511568</v>
      </c>
      <c r="J21" s="87">
        <f t="shared" si="7"/>
        <v>6911.9810906808871</v>
      </c>
      <c r="K21" s="190">
        <f t="shared" si="8"/>
        <v>78.076279089933621</v>
      </c>
      <c r="L21" s="87">
        <f t="shared" si="3"/>
        <v>1051.9997844577656</v>
      </c>
      <c r="M21" s="88">
        <f t="shared" si="9"/>
        <v>37720.278052421359</v>
      </c>
      <c r="N21" s="88">
        <f t="shared" si="10"/>
        <v>390259.27805242134</v>
      </c>
      <c r="O21" s="88">
        <f t="shared" si="11"/>
        <v>28963.876952087085</v>
      </c>
      <c r="P21" s="89">
        <f t="shared" si="4"/>
        <v>0.94347806409319501</v>
      </c>
      <c r="Q21" s="197">
        <v>1465.0285403271628</v>
      </c>
      <c r="R21" s="92">
        <f t="shared" si="12"/>
        <v>1.1956219221965364E-3</v>
      </c>
      <c r="S21" s="93">
        <f t="shared" si="12"/>
        <v>-1.4111361758668351E-2</v>
      </c>
      <c r="T21" s="91">
        <v>13474</v>
      </c>
      <c r="U21" s="193">
        <v>352118</v>
      </c>
      <c r="V21" s="193">
        <v>26538.890563762438</v>
      </c>
      <c r="W21" s="199"/>
      <c r="X21" s="88">
        <v>0</v>
      </c>
      <c r="Y21" s="88">
        <f t="shared" si="13"/>
        <v>0</v>
      </c>
      <c r="Z21" s="1"/>
      <c r="AA21" s="1"/>
    </row>
    <row r="22" spans="2:27" x14ac:dyDescent="0.25">
      <c r="B22" s="85">
        <v>1133</v>
      </c>
      <c r="C22" s="85" t="s">
        <v>41</v>
      </c>
      <c r="D22" s="1">
        <v>95222</v>
      </c>
      <c r="E22" s="85">
        <f t="shared" si="5"/>
        <v>36358.151966399389</v>
      </c>
      <c r="F22" s="86">
        <f t="shared" si="0"/>
        <v>1.1843414087143769</v>
      </c>
      <c r="G22" s="190">
        <f t="shared" si="1"/>
        <v>-3394.8467781798745</v>
      </c>
      <c r="H22" s="190">
        <f t="shared" si="6"/>
        <v>-8891.1037120530927</v>
      </c>
      <c r="I22" s="190">
        <f t="shared" si="2"/>
        <v>0</v>
      </c>
      <c r="J22" s="87">
        <f t="shared" si="7"/>
        <v>0</v>
      </c>
      <c r="K22" s="190">
        <f t="shared" si="8"/>
        <v>-434.91029436122318</v>
      </c>
      <c r="L22" s="87">
        <f t="shared" si="3"/>
        <v>-1139.0300609320434</v>
      </c>
      <c r="M22" s="88">
        <f t="shared" si="9"/>
        <v>-10030.133772985137</v>
      </c>
      <c r="N22" s="88">
        <f t="shared" si="10"/>
        <v>85191.866227014863</v>
      </c>
      <c r="O22" s="88">
        <f t="shared" si="11"/>
        <v>32528.394893858291</v>
      </c>
      <c r="P22" s="89">
        <f t="shared" si="4"/>
        <v>1.0595897466794388</v>
      </c>
      <c r="Q22" s="197">
        <v>-192.58358180748473</v>
      </c>
      <c r="R22" s="92">
        <f t="shared" si="12"/>
        <v>0.12114254765521058</v>
      </c>
      <c r="S22" s="93">
        <f t="shared" si="12"/>
        <v>8.4755714302521518E-2</v>
      </c>
      <c r="T22" s="91">
        <v>2619</v>
      </c>
      <c r="U22" s="193">
        <v>84933</v>
      </c>
      <c r="V22" s="193">
        <v>33517.363851617993</v>
      </c>
      <c r="W22" s="199"/>
      <c r="X22" s="88">
        <v>0</v>
      </c>
      <c r="Y22" s="88">
        <f t="shared" si="13"/>
        <v>0</v>
      </c>
      <c r="Z22" s="1"/>
      <c r="AA22" s="1"/>
    </row>
    <row r="23" spans="2:27" x14ac:dyDescent="0.25">
      <c r="B23" s="85">
        <v>1134</v>
      </c>
      <c r="C23" s="85" t="s">
        <v>42</v>
      </c>
      <c r="D23" s="1">
        <v>144713</v>
      </c>
      <c r="E23" s="85">
        <f t="shared" si="5"/>
        <v>37932.634338138923</v>
      </c>
      <c r="F23" s="86">
        <f t="shared" si="0"/>
        <v>1.2356290723961076</v>
      </c>
      <c r="G23" s="190">
        <f t="shared" si="1"/>
        <v>-4339.5362012235946</v>
      </c>
      <c r="H23" s="190">
        <f t="shared" si="6"/>
        <v>-16555.330607668013</v>
      </c>
      <c r="I23" s="190">
        <f t="shared" si="2"/>
        <v>0</v>
      </c>
      <c r="J23" s="87">
        <f t="shared" si="7"/>
        <v>0</v>
      </c>
      <c r="K23" s="190">
        <f t="shared" si="8"/>
        <v>-434.91029436122318</v>
      </c>
      <c r="L23" s="87">
        <f t="shared" si="3"/>
        <v>-1659.1827729880665</v>
      </c>
      <c r="M23" s="88">
        <f t="shared" si="9"/>
        <v>-18214.513380656081</v>
      </c>
      <c r="N23" s="88">
        <f t="shared" si="10"/>
        <v>126498.48661934392</v>
      </c>
      <c r="O23" s="88">
        <f t="shared" si="11"/>
        <v>33158.187842554107</v>
      </c>
      <c r="P23" s="89">
        <f t="shared" si="4"/>
        <v>1.0801048121521313</v>
      </c>
      <c r="Q23" s="197">
        <v>119.74854349160159</v>
      </c>
      <c r="R23" s="92">
        <f t="shared" si="12"/>
        <v>0.15202681187109923</v>
      </c>
      <c r="S23" s="92">
        <f t="shared" si="12"/>
        <v>0.14266565035917136</v>
      </c>
      <c r="T23" s="91">
        <v>3815</v>
      </c>
      <c r="U23" s="193">
        <v>125616</v>
      </c>
      <c r="V23" s="193">
        <v>33196.617336152223</v>
      </c>
      <c r="W23" s="199"/>
      <c r="X23" s="88">
        <v>0</v>
      </c>
      <c r="Y23" s="88">
        <f t="shared" si="13"/>
        <v>0</v>
      </c>
      <c r="Z23" s="1"/>
      <c r="AA23" s="1"/>
    </row>
    <row r="24" spans="2:27" x14ac:dyDescent="0.25">
      <c r="B24" s="85">
        <v>1135</v>
      </c>
      <c r="C24" s="85" t="s">
        <v>43</v>
      </c>
      <c r="D24" s="1">
        <v>130942</v>
      </c>
      <c r="E24" s="85">
        <f t="shared" si="5"/>
        <v>28822.804314329736</v>
      </c>
      <c r="F24" s="86">
        <f t="shared" si="0"/>
        <v>0.93888272143972362</v>
      </c>
      <c r="G24" s="190">
        <f t="shared" si="1"/>
        <v>1126.3618130619172</v>
      </c>
      <c r="H24" s="190">
        <f t="shared" si="6"/>
        <v>5117.0617167402897</v>
      </c>
      <c r="I24" s="190">
        <f t="shared" si="2"/>
        <v>0</v>
      </c>
      <c r="J24" s="87">
        <f t="shared" si="7"/>
        <v>0</v>
      </c>
      <c r="K24" s="190">
        <f t="shared" si="8"/>
        <v>-434.91029436122318</v>
      </c>
      <c r="L24" s="87">
        <f t="shared" si="3"/>
        <v>-1975.7974672830369</v>
      </c>
      <c r="M24" s="88">
        <f t="shared" si="9"/>
        <v>3141.2642494572528</v>
      </c>
      <c r="N24" s="88">
        <f t="shared" si="10"/>
        <v>134083.26424945725</v>
      </c>
      <c r="O24" s="88">
        <f t="shared" si="11"/>
        <v>29514.255833030431</v>
      </c>
      <c r="P24" s="89">
        <f t="shared" si="4"/>
        <v>0.9614062717695776</v>
      </c>
      <c r="Q24" s="197">
        <v>356.45505454320664</v>
      </c>
      <c r="R24" s="92">
        <f t="shared" si="12"/>
        <v>5.0511047285913706E-2</v>
      </c>
      <c r="S24" s="92">
        <f t="shared" si="12"/>
        <v>4.6348775912119618E-2</v>
      </c>
      <c r="T24" s="91">
        <v>4543</v>
      </c>
      <c r="U24" s="193">
        <v>124646</v>
      </c>
      <c r="V24" s="193">
        <v>27546.077348066297</v>
      </c>
      <c r="W24" s="199"/>
      <c r="X24" s="88">
        <v>0</v>
      </c>
      <c r="Y24" s="88">
        <f t="shared" si="13"/>
        <v>0</v>
      </c>
      <c r="Z24" s="1"/>
      <c r="AA24" s="1"/>
    </row>
    <row r="25" spans="2:27" x14ac:dyDescent="0.25">
      <c r="B25" s="85">
        <v>1144</v>
      </c>
      <c r="C25" s="85" t="s">
        <v>44</v>
      </c>
      <c r="D25" s="1">
        <v>14629</v>
      </c>
      <c r="E25" s="85">
        <f t="shared" si="5"/>
        <v>27343.925233644859</v>
      </c>
      <c r="F25" s="86">
        <f t="shared" si="0"/>
        <v>0.89070926819723739</v>
      </c>
      <c r="G25" s="190">
        <f t="shared" si="1"/>
        <v>2013.6892614728436</v>
      </c>
      <c r="H25" s="190">
        <f t="shared" si="6"/>
        <v>1077.3237548879713</v>
      </c>
      <c r="I25" s="190">
        <f t="shared" si="2"/>
        <v>100.14947909567272</v>
      </c>
      <c r="J25" s="87">
        <f t="shared" si="7"/>
        <v>53.57997131618491</v>
      </c>
      <c r="K25" s="190">
        <f t="shared" si="8"/>
        <v>-334.76081526555049</v>
      </c>
      <c r="L25" s="87">
        <f t="shared" si="3"/>
        <v>-179.09703616706952</v>
      </c>
      <c r="M25" s="88">
        <f t="shared" si="9"/>
        <v>898.22671872090177</v>
      </c>
      <c r="N25" s="88">
        <f t="shared" si="10"/>
        <v>15527.226718720902</v>
      </c>
      <c r="O25" s="88">
        <f t="shared" si="11"/>
        <v>29022.853679852156</v>
      </c>
      <c r="P25" s="89">
        <f t="shared" si="4"/>
        <v>0.94539918981232407</v>
      </c>
      <c r="Q25" s="197">
        <v>65.509627361959019</v>
      </c>
      <c r="R25" s="92">
        <f t="shared" si="12"/>
        <v>6.4082048297934249E-2</v>
      </c>
      <c r="S25" s="92">
        <f t="shared" si="12"/>
        <v>4.0214787401531851E-2</v>
      </c>
      <c r="T25" s="91">
        <v>535</v>
      </c>
      <c r="U25" s="193">
        <v>13748</v>
      </c>
      <c r="V25" s="193">
        <v>26286.806883365203</v>
      </c>
      <c r="W25" s="199"/>
      <c r="X25" s="88">
        <v>0</v>
      </c>
      <c r="Y25" s="88">
        <f t="shared" si="13"/>
        <v>0</v>
      </c>
      <c r="Z25" s="1"/>
      <c r="AA25" s="1"/>
    </row>
    <row r="26" spans="2:27" x14ac:dyDescent="0.25">
      <c r="B26" s="85">
        <v>1145</v>
      </c>
      <c r="C26" s="85" t="s">
        <v>45</v>
      </c>
      <c r="D26" s="1">
        <v>23554</v>
      </c>
      <c r="E26" s="85">
        <f t="shared" si="5"/>
        <v>27135.94470046083</v>
      </c>
      <c r="F26" s="86">
        <f t="shared" si="0"/>
        <v>0.88393444757698203</v>
      </c>
      <c r="G26" s="190">
        <f t="shared" si="1"/>
        <v>2138.4775813832607</v>
      </c>
      <c r="H26" s="190">
        <f t="shared" si="6"/>
        <v>1856.1985406406704</v>
      </c>
      <c r="I26" s="190">
        <f t="shared" si="2"/>
        <v>172.94266571008282</v>
      </c>
      <c r="J26" s="87">
        <f t="shared" si="7"/>
        <v>150.1142338363519</v>
      </c>
      <c r="K26" s="190">
        <f t="shared" si="8"/>
        <v>-261.96762865114033</v>
      </c>
      <c r="L26" s="87">
        <f t="shared" si="3"/>
        <v>-227.3879016691898</v>
      </c>
      <c r="M26" s="88">
        <f t="shared" si="9"/>
        <v>1628.8106389714806</v>
      </c>
      <c r="N26" s="88">
        <f t="shared" si="10"/>
        <v>25182.810638971481</v>
      </c>
      <c r="O26" s="88">
        <f t="shared" si="11"/>
        <v>29012.454653192952</v>
      </c>
      <c r="P26" s="89">
        <f t="shared" si="4"/>
        <v>0.94506044878131112</v>
      </c>
      <c r="Q26" s="197">
        <v>123.14150757042921</v>
      </c>
      <c r="R26" s="92">
        <f t="shared" si="12"/>
        <v>-3.6921944637527092E-2</v>
      </c>
      <c r="S26" s="92">
        <f t="shared" si="12"/>
        <v>-5.1345924729361378E-2</v>
      </c>
      <c r="T26" s="91">
        <v>868</v>
      </c>
      <c r="U26" s="193">
        <v>24457</v>
      </c>
      <c r="V26" s="193">
        <v>28604.6783625731</v>
      </c>
      <c r="W26" s="199"/>
      <c r="X26" s="88">
        <v>0</v>
      </c>
      <c r="Y26" s="88">
        <f t="shared" si="13"/>
        <v>0</v>
      </c>
      <c r="Z26" s="1"/>
      <c r="AA26" s="1"/>
    </row>
    <row r="27" spans="2:27" x14ac:dyDescent="0.25">
      <c r="B27" s="85">
        <v>1146</v>
      </c>
      <c r="C27" s="85" t="s">
        <v>46</v>
      </c>
      <c r="D27" s="1">
        <v>305992</v>
      </c>
      <c r="E27" s="85">
        <f t="shared" si="5"/>
        <v>26829.636124506796</v>
      </c>
      <c r="F27" s="86">
        <f t="shared" si="0"/>
        <v>0.87395665963325064</v>
      </c>
      <c r="G27" s="190">
        <f t="shared" si="1"/>
        <v>2322.262726955681</v>
      </c>
      <c r="H27" s="190">
        <f t="shared" si="6"/>
        <v>26485.406400929543</v>
      </c>
      <c r="I27" s="190">
        <f t="shared" si="2"/>
        <v>280.15066729399456</v>
      </c>
      <c r="J27" s="87">
        <f t="shared" si="7"/>
        <v>3195.118360488008</v>
      </c>
      <c r="K27" s="190">
        <f t="shared" si="8"/>
        <v>-154.75962706722862</v>
      </c>
      <c r="L27" s="87">
        <f t="shared" si="3"/>
        <v>-1765.0335467017424</v>
      </c>
      <c r="M27" s="88">
        <f t="shared" si="9"/>
        <v>24720.3728542278</v>
      </c>
      <c r="N27" s="88">
        <f t="shared" si="10"/>
        <v>330712.37285422778</v>
      </c>
      <c r="O27" s="88">
        <f t="shared" si="11"/>
        <v>28997.139224395243</v>
      </c>
      <c r="P27" s="89">
        <f t="shared" si="4"/>
        <v>0.94456155938412434</v>
      </c>
      <c r="Q27" s="197">
        <v>562.6136449778096</v>
      </c>
      <c r="R27" s="92">
        <f t="shared" si="12"/>
        <v>9.6080242840174204E-3</v>
      </c>
      <c r="S27" s="92">
        <f t="shared" si="12"/>
        <v>-1.1918160458949288E-3</v>
      </c>
      <c r="T27" s="91">
        <v>11405</v>
      </c>
      <c r="U27" s="193">
        <v>303080</v>
      </c>
      <c r="V27" s="193">
        <v>26861.65027031818</v>
      </c>
      <c r="W27" s="199"/>
      <c r="X27" s="88">
        <v>0</v>
      </c>
      <c r="Y27" s="88">
        <f t="shared" si="13"/>
        <v>0</v>
      </c>
      <c r="Z27" s="1"/>
      <c r="AA27" s="1"/>
    </row>
    <row r="28" spans="2:27" x14ac:dyDescent="0.25">
      <c r="B28" s="85">
        <v>1149</v>
      </c>
      <c r="C28" s="85" t="s">
        <v>47</v>
      </c>
      <c r="D28" s="1">
        <v>1097434</v>
      </c>
      <c r="E28" s="85">
        <f t="shared" si="5"/>
        <v>25579.423350348461</v>
      </c>
      <c r="F28" s="86">
        <f t="shared" si="0"/>
        <v>0.83323185163124414</v>
      </c>
      <c r="G28" s="190">
        <f t="shared" si="1"/>
        <v>3072.3903914506823</v>
      </c>
      <c r="H28" s="190">
        <f t="shared" si="6"/>
        <v>131814.76496440862</v>
      </c>
      <c r="I28" s="190">
        <f t="shared" si="2"/>
        <v>717.72513824941188</v>
      </c>
      <c r="J28" s="87">
        <f t="shared" si="7"/>
        <v>30792.561606314517</v>
      </c>
      <c r="K28" s="190">
        <f t="shared" si="8"/>
        <v>282.8148438881887</v>
      </c>
      <c r="L28" s="87">
        <f t="shared" si="3"/>
        <v>12133.605247334961</v>
      </c>
      <c r="M28" s="88">
        <f t="shared" si="9"/>
        <v>143948.37021174358</v>
      </c>
      <c r="N28" s="88">
        <f t="shared" si="10"/>
        <v>1241382.3702117435</v>
      </c>
      <c r="O28" s="88">
        <f t="shared" si="11"/>
        <v>28934.628585687333</v>
      </c>
      <c r="P28" s="89">
        <f t="shared" si="4"/>
        <v>0.94252531898402425</v>
      </c>
      <c r="Q28" s="197">
        <v>6328.6100798319676</v>
      </c>
      <c r="R28" s="92">
        <f t="shared" si="12"/>
        <v>3.6097199914679348E-4</v>
      </c>
      <c r="S28" s="92">
        <f t="shared" si="12"/>
        <v>-8.0797121456376696E-3</v>
      </c>
      <c r="T28" s="91">
        <v>42903</v>
      </c>
      <c r="U28" s="193">
        <v>1097038</v>
      </c>
      <c r="V28" s="193">
        <v>25787.781199313602</v>
      </c>
      <c r="W28" s="199"/>
      <c r="X28" s="88">
        <v>0</v>
      </c>
      <c r="Y28" s="88">
        <f t="shared" si="13"/>
        <v>0</v>
      </c>
      <c r="Z28" s="1"/>
      <c r="AA28" s="1"/>
    </row>
    <row r="29" spans="2:27" x14ac:dyDescent="0.25">
      <c r="B29" s="85">
        <v>1151</v>
      </c>
      <c r="C29" s="85" t="s">
        <v>48</v>
      </c>
      <c r="D29" s="1">
        <v>6059</v>
      </c>
      <c r="E29" s="85">
        <f t="shared" si="5"/>
        <v>29129.807692307695</v>
      </c>
      <c r="F29" s="86">
        <f t="shared" si="0"/>
        <v>0.9488831420741527</v>
      </c>
      <c r="G29" s="190">
        <f t="shared" si="1"/>
        <v>942.15978627514187</v>
      </c>
      <c r="H29" s="190">
        <f t="shared" si="6"/>
        <v>195.96923554522951</v>
      </c>
      <c r="I29" s="190">
        <f t="shared" si="2"/>
        <v>0</v>
      </c>
      <c r="J29" s="87">
        <f t="shared" si="7"/>
        <v>0</v>
      </c>
      <c r="K29" s="190">
        <f t="shared" si="8"/>
        <v>-434.91029436122318</v>
      </c>
      <c r="L29" s="87">
        <f t="shared" si="3"/>
        <v>-90.461341227134426</v>
      </c>
      <c r="M29" s="88">
        <f t="shared" si="9"/>
        <v>105.50789431809508</v>
      </c>
      <c r="N29" s="88">
        <f t="shared" si="10"/>
        <v>6164.5078943180952</v>
      </c>
      <c r="O29" s="88">
        <f t="shared" si="11"/>
        <v>29637.057184221612</v>
      </c>
      <c r="P29" s="89">
        <f t="shared" si="4"/>
        <v>0.96540644002334919</v>
      </c>
      <c r="Q29" s="197">
        <v>9.9447174433154544</v>
      </c>
      <c r="R29" s="92">
        <f t="shared" si="12"/>
        <v>3.5903573260386394E-2</v>
      </c>
      <c r="S29" s="92">
        <f t="shared" si="12"/>
        <v>-6.370253955311217E-2</v>
      </c>
      <c r="T29" s="91">
        <v>208</v>
      </c>
      <c r="U29" s="193">
        <v>5849</v>
      </c>
      <c r="V29" s="193">
        <v>31111.702127659573</v>
      </c>
      <c r="W29" s="199"/>
      <c r="X29" s="88">
        <v>0</v>
      </c>
      <c r="Y29" s="88">
        <f t="shared" si="13"/>
        <v>0</v>
      </c>
      <c r="Z29" s="1"/>
      <c r="AA29" s="1"/>
    </row>
    <row r="30" spans="2:27" x14ac:dyDescent="0.25">
      <c r="B30" s="85">
        <v>1160</v>
      </c>
      <c r="C30" s="85" t="s">
        <v>49</v>
      </c>
      <c r="D30" s="1">
        <v>295237</v>
      </c>
      <c r="E30" s="85">
        <f t="shared" si="5"/>
        <v>33382.745364088652</v>
      </c>
      <c r="F30" s="86">
        <f t="shared" si="0"/>
        <v>1.0874196165909655</v>
      </c>
      <c r="G30" s="190">
        <f t="shared" si="1"/>
        <v>-1609.6028167934323</v>
      </c>
      <c r="H30" s="190">
        <f t="shared" si="6"/>
        <v>-14235.327311721116</v>
      </c>
      <c r="I30" s="190">
        <f t="shared" si="2"/>
        <v>0</v>
      </c>
      <c r="J30" s="87">
        <f t="shared" si="7"/>
        <v>0</v>
      </c>
      <c r="K30" s="190">
        <f t="shared" si="8"/>
        <v>-434.91029436122318</v>
      </c>
      <c r="L30" s="87">
        <f t="shared" si="3"/>
        <v>-3846.346643330658</v>
      </c>
      <c r="M30" s="88">
        <f t="shared" si="9"/>
        <v>-18081.673955051774</v>
      </c>
      <c r="N30" s="88">
        <f t="shared" si="10"/>
        <v>277155.32604494825</v>
      </c>
      <c r="O30" s="88">
        <f t="shared" si="11"/>
        <v>31338.232252933994</v>
      </c>
      <c r="P30" s="89">
        <f t="shared" si="4"/>
        <v>1.0208210298300744</v>
      </c>
      <c r="Q30" s="197">
        <v>-223.30057178518837</v>
      </c>
      <c r="R30" s="92">
        <f t="shared" si="12"/>
        <v>-5.3497005680870985E-2</v>
      </c>
      <c r="S30" s="92">
        <f t="shared" si="12"/>
        <v>-6.0881527006969929E-2</v>
      </c>
      <c r="T30" s="91">
        <v>8844</v>
      </c>
      <c r="U30" s="193">
        <v>311924</v>
      </c>
      <c r="V30" s="193">
        <v>35546.894586894588</v>
      </c>
      <c r="W30" s="199"/>
      <c r="X30" s="88">
        <v>0</v>
      </c>
      <c r="Y30" s="88">
        <f t="shared" si="13"/>
        <v>0</v>
      </c>
      <c r="Z30" s="1"/>
      <c r="AA30" s="1"/>
    </row>
    <row r="31" spans="2:27" ht="27.95" customHeight="1" x14ac:dyDescent="0.25">
      <c r="B31" s="85">
        <v>1505</v>
      </c>
      <c r="C31" s="85" t="s">
        <v>50</v>
      </c>
      <c r="D31" s="1">
        <v>628489</v>
      </c>
      <c r="E31" s="85">
        <f t="shared" si="5"/>
        <v>26014.694316817749</v>
      </c>
      <c r="F31" s="86">
        <f t="shared" si="0"/>
        <v>0.84741049938201851</v>
      </c>
      <c r="G31" s="190">
        <f t="shared" si="1"/>
        <v>2811.2278115691092</v>
      </c>
      <c r="H31" s="190">
        <f t="shared" si="6"/>
        <v>67916.4526996981</v>
      </c>
      <c r="I31" s="190">
        <f t="shared" si="2"/>
        <v>565.38029998516095</v>
      </c>
      <c r="J31" s="87">
        <f t="shared" si="7"/>
        <v>13659.022667341502</v>
      </c>
      <c r="K31" s="190">
        <f t="shared" si="8"/>
        <v>130.47000562393777</v>
      </c>
      <c r="L31" s="87">
        <f t="shared" si="3"/>
        <v>3152.0248658687124</v>
      </c>
      <c r="M31" s="88">
        <f t="shared" si="9"/>
        <v>71068.477565566805</v>
      </c>
      <c r="N31" s="88">
        <f t="shared" si="10"/>
        <v>699557.47756556678</v>
      </c>
      <c r="O31" s="88">
        <f t="shared" si="11"/>
        <v>28956.392134010795</v>
      </c>
      <c r="P31" s="89">
        <f t="shared" si="4"/>
        <v>0.94323425137156292</v>
      </c>
      <c r="Q31" s="197">
        <v>967.97595782726421</v>
      </c>
      <c r="R31" s="92">
        <f t="shared" si="12"/>
        <v>-8.0384228087287835E-3</v>
      </c>
      <c r="S31" s="92">
        <f t="shared" si="12"/>
        <v>-1.4033140730411162E-2</v>
      </c>
      <c r="T31" s="91">
        <v>24159</v>
      </c>
      <c r="U31" s="193">
        <v>633582</v>
      </c>
      <c r="V31" s="193">
        <v>26384.958147670011</v>
      </c>
      <c r="W31" s="199"/>
      <c r="X31" s="88">
        <v>0</v>
      </c>
      <c r="Y31" s="88">
        <f t="shared" si="13"/>
        <v>0</v>
      </c>
      <c r="Z31" s="1"/>
      <c r="AA31" s="1"/>
    </row>
    <row r="32" spans="2:27" x14ac:dyDescent="0.25">
      <c r="B32" s="85">
        <v>1506</v>
      </c>
      <c r="C32" s="85" t="s">
        <v>51</v>
      </c>
      <c r="D32" s="1">
        <v>912769</v>
      </c>
      <c r="E32" s="85">
        <f t="shared" si="5"/>
        <v>28131.942304136104</v>
      </c>
      <c r="F32" s="86">
        <f t="shared" si="0"/>
        <v>0.91637837393778976</v>
      </c>
      <c r="G32" s="190">
        <f t="shared" si="1"/>
        <v>1540.8790191780965</v>
      </c>
      <c r="H32" s="190">
        <f t="shared" si="6"/>
        <v>49995.360656252516</v>
      </c>
      <c r="I32" s="190">
        <f t="shared" si="2"/>
        <v>0</v>
      </c>
      <c r="J32" s="87">
        <f t="shared" si="7"/>
        <v>0</v>
      </c>
      <c r="K32" s="190">
        <f t="shared" si="8"/>
        <v>-434.91029436122318</v>
      </c>
      <c r="L32" s="87">
        <f t="shared" si="3"/>
        <v>-14111.099410844248</v>
      </c>
      <c r="M32" s="88">
        <f t="shared" si="9"/>
        <v>35884.26124540827</v>
      </c>
      <c r="N32" s="88">
        <f t="shared" si="10"/>
        <v>948653.26124540833</v>
      </c>
      <c r="O32" s="88">
        <f t="shared" si="11"/>
        <v>29237.911028952978</v>
      </c>
      <c r="P32" s="89">
        <f t="shared" si="4"/>
        <v>0.9524045327688041</v>
      </c>
      <c r="Q32" s="197">
        <v>1617.1014527202642</v>
      </c>
      <c r="R32" s="92">
        <f t="shared" si="12"/>
        <v>1.3057655681883766E-2</v>
      </c>
      <c r="S32" s="92">
        <f t="shared" si="12"/>
        <v>-8.0530428614784073E-4</v>
      </c>
      <c r="T32" s="91">
        <v>32446</v>
      </c>
      <c r="U32" s="193">
        <v>901004</v>
      </c>
      <c r="V32" s="193">
        <v>28154.615336541465</v>
      </c>
      <c r="W32" s="199"/>
      <c r="X32" s="88">
        <v>0</v>
      </c>
      <c r="Y32" s="88">
        <f t="shared" si="13"/>
        <v>0</v>
      </c>
      <c r="Z32" s="1"/>
      <c r="AA32" s="1"/>
    </row>
    <row r="33" spans="2:27" x14ac:dyDescent="0.25">
      <c r="B33" s="85">
        <v>1507</v>
      </c>
      <c r="C33" s="85" t="s">
        <v>52</v>
      </c>
      <c r="D33" s="1">
        <v>1990665</v>
      </c>
      <c r="E33" s="85">
        <f t="shared" si="5"/>
        <v>29482.597748815166</v>
      </c>
      <c r="F33" s="86">
        <f t="shared" si="0"/>
        <v>0.96037503178545092</v>
      </c>
      <c r="G33" s="190">
        <f t="shared" si="1"/>
        <v>730.48575237065961</v>
      </c>
      <c r="H33" s="190">
        <f t="shared" si="6"/>
        <v>49322.398000066933</v>
      </c>
      <c r="I33" s="190">
        <f t="shared" si="2"/>
        <v>0</v>
      </c>
      <c r="J33" s="87">
        <f t="shared" si="7"/>
        <v>0</v>
      </c>
      <c r="K33" s="190">
        <f t="shared" si="8"/>
        <v>-434.91029436122318</v>
      </c>
      <c r="L33" s="87">
        <f t="shared" si="3"/>
        <v>-29365.143075269789</v>
      </c>
      <c r="M33" s="88">
        <f t="shared" si="9"/>
        <v>19957.254924797144</v>
      </c>
      <c r="N33" s="88">
        <f t="shared" si="10"/>
        <v>2010622.2549247972</v>
      </c>
      <c r="O33" s="88">
        <f t="shared" si="11"/>
        <v>29778.173206824606</v>
      </c>
      <c r="P33" s="89">
        <f t="shared" si="4"/>
        <v>0.97000319590786865</v>
      </c>
      <c r="Q33" s="197">
        <v>717.25443159958741</v>
      </c>
      <c r="R33" s="92">
        <f t="shared" si="12"/>
        <v>-1.2778369787057272E-3</v>
      </c>
      <c r="S33" s="92">
        <f t="shared" si="12"/>
        <v>-7.2831864779155419E-3</v>
      </c>
      <c r="T33" s="91">
        <v>67520</v>
      </c>
      <c r="U33" s="193">
        <v>1993212</v>
      </c>
      <c r="V33" s="193">
        <v>29698.90037846053</v>
      </c>
      <c r="W33" s="199"/>
      <c r="X33" s="88">
        <v>0</v>
      </c>
      <c r="Y33" s="88">
        <f t="shared" si="13"/>
        <v>0</v>
      </c>
      <c r="Z33" s="1"/>
      <c r="AA33" s="1"/>
    </row>
    <row r="34" spans="2:27" x14ac:dyDescent="0.25">
      <c r="B34" s="85">
        <v>1511</v>
      </c>
      <c r="C34" s="85" t="s">
        <v>53</v>
      </c>
      <c r="D34" s="1">
        <v>78780</v>
      </c>
      <c r="E34" s="85">
        <f t="shared" si="5"/>
        <v>26146.697643544641</v>
      </c>
      <c r="F34" s="86">
        <f t="shared" si="0"/>
        <v>0.85171041556244464</v>
      </c>
      <c r="G34" s="190">
        <f t="shared" si="1"/>
        <v>2732.0258155329743</v>
      </c>
      <c r="H34" s="190">
        <f t="shared" si="6"/>
        <v>8231.5937822008509</v>
      </c>
      <c r="I34" s="190">
        <f t="shared" si="2"/>
        <v>519.17913563074887</v>
      </c>
      <c r="J34" s="87">
        <f t="shared" si="7"/>
        <v>1564.2867356554464</v>
      </c>
      <c r="K34" s="190">
        <f t="shared" si="8"/>
        <v>84.268841269525694</v>
      </c>
      <c r="L34" s="87">
        <f t="shared" si="3"/>
        <v>253.90201874508091</v>
      </c>
      <c r="M34" s="88">
        <f t="shared" si="9"/>
        <v>8485.4958009459315</v>
      </c>
      <c r="N34" s="88">
        <f t="shared" si="10"/>
        <v>87265.495800945937</v>
      </c>
      <c r="O34" s="88">
        <f t="shared" si="11"/>
        <v>28962.992300347141</v>
      </c>
      <c r="P34" s="89">
        <f t="shared" si="4"/>
        <v>0.94344924718058421</v>
      </c>
      <c r="Q34" s="197">
        <v>-911.45493973536941</v>
      </c>
      <c r="R34" s="92">
        <f t="shared" si="12"/>
        <v>-3.0498221991622481E-3</v>
      </c>
      <c r="S34" s="92">
        <f t="shared" si="12"/>
        <v>7.538430601908841E-3</v>
      </c>
      <c r="T34" s="91">
        <v>3013</v>
      </c>
      <c r="U34" s="193">
        <v>79021</v>
      </c>
      <c r="V34" s="193">
        <v>25951.067323481115</v>
      </c>
      <c r="W34" s="199"/>
      <c r="X34" s="88">
        <v>0</v>
      </c>
      <c r="Y34" s="88">
        <f t="shared" si="13"/>
        <v>0</v>
      </c>
      <c r="Z34" s="1"/>
      <c r="AA34" s="1"/>
    </row>
    <row r="35" spans="2:27" x14ac:dyDescent="0.25">
      <c r="B35" s="85">
        <v>1514</v>
      </c>
      <c r="C35" s="85" t="s">
        <v>54</v>
      </c>
      <c r="D35" s="1">
        <v>75298</v>
      </c>
      <c r="E35" s="85">
        <f t="shared" si="5"/>
        <v>30834.561834561835</v>
      </c>
      <c r="F35" s="86">
        <f t="shared" si="0"/>
        <v>1.0044143177019684</v>
      </c>
      <c r="G35" s="190">
        <f>($E$364+$Y$364-E35-Y35)*0.6</f>
        <v>-411.89663028127319</v>
      </c>
      <c r="H35" s="190">
        <f t="shared" si="6"/>
        <v>-1005.8515711468691</v>
      </c>
      <c r="I35" s="190">
        <f t="shared" si="2"/>
        <v>0</v>
      </c>
      <c r="J35" s="87">
        <f t="shared" si="7"/>
        <v>0</v>
      </c>
      <c r="K35" s="190">
        <f t="shared" si="8"/>
        <v>-434.91029436122318</v>
      </c>
      <c r="L35" s="87">
        <f t="shared" si="3"/>
        <v>-1062.050938830107</v>
      </c>
      <c r="M35" s="88">
        <f t="shared" si="9"/>
        <v>-2067.902509976976</v>
      </c>
      <c r="N35" s="88">
        <f t="shared" si="10"/>
        <v>73230.097490023021</v>
      </c>
      <c r="O35" s="88">
        <f t="shared" si="11"/>
        <v>29987.754909919338</v>
      </c>
      <c r="P35" s="89">
        <f t="shared" si="4"/>
        <v>0.97683017351974955</v>
      </c>
      <c r="Q35" s="197">
        <v>633.44176152200635</v>
      </c>
      <c r="R35" s="92">
        <f t="shared" si="12"/>
        <v>9.9722506207097994E-2</v>
      </c>
      <c r="S35" s="92">
        <f t="shared" si="12"/>
        <v>9.0715769874525454E-2</v>
      </c>
      <c r="T35" s="91">
        <v>2442</v>
      </c>
      <c r="U35" s="193">
        <v>68470</v>
      </c>
      <c r="V35" s="193">
        <v>28270.024772914949</v>
      </c>
      <c r="W35" s="199"/>
      <c r="X35" s="88">
        <v>1348</v>
      </c>
      <c r="Y35" s="88">
        <f t="shared" si="13"/>
        <v>552.00655200655206</v>
      </c>
      <c r="Z35" s="1"/>
      <c r="AA35" s="1"/>
    </row>
    <row r="36" spans="2:27" x14ac:dyDescent="0.25">
      <c r="B36" s="85">
        <v>1515</v>
      </c>
      <c r="C36" s="85" t="s">
        <v>55</v>
      </c>
      <c r="D36" s="1">
        <v>271896</v>
      </c>
      <c r="E36" s="85">
        <f t="shared" si="5"/>
        <v>30750.508934630176</v>
      </c>
      <c r="F36" s="86">
        <f t="shared" si="0"/>
        <v>1.0016763531870616</v>
      </c>
      <c r="G36" s="190">
        <f t="shared" si="1"/>
        <v>-30.260959118346364</v>
      </c>
      <c r="H36" s="190">
        <f t="shared" si="6"/>
        <v>-267.56740052441859</v>
      </c>
      <c r="I36" s="190">
        <f t="shared" si="2"/>
        <v>0</v>
      </c>
      <c r="J36" s="87">
        <f t="shared" si="7"/>
        <v>0</v>
      </c>
      <c r="K36" s="190">
        <f t="shared" si="8"/>
        <v>-434.91029436122318</v>
      </c>
      <c r="L36" s="87">
        <f t="shared" si="3"/>
        <v>-3845.4768227419354</v>
      </c>
      <c r="M36" s="88">
        <f t="shared" si="9"/>
        <v>-4113.0442232663536</v>
      </c>
      <c r="N36" s="88">
        <f t="shared" si="10"/>
        <v>267782.95577673364</v>
      </c>
      <c r="O36" s="88">
        <f t="shared" si="11"/>
        <v>30285.337681150606</v>
      </c>
      <c r="P36" s="89">
        <f t="shared" si="4"/>
        <v>0.98652372446851277</v>
      </c>
      <c r="Q36" s="197">
        <v>591.22495977788185</v>
      </c>
      <c r="R36" s="92">
        <f t="shared" si="12"/>
        <v>3.9212211169941738E-3</v>
      </c>
      <c r="S36" s="92">
        <f t="shared" si="12"/>
        <v>-4.8213635952890372E-3</v>
      </c>
      <c r="T36" s="91">
        <v>8842</v>
      </c>
      <c r="U36" s="193">
        <v>270834</v>
      </c>
      <c r="V36" s="193">
        <v>30899.486594409584</v>
      </c>
      <c r="W36" s="199"/>
      <c r="X36" s="88">
        <v>0</v>
      </c>
      <c r="Y36" s="88">
        <f t="shared" si="13"/>
        <v>0</v>
      </c>
      <c r="Z36" s="1"/>
      <c r="AA36" s="1"/>
    </row>
    <row r="37" spans="2:27" x14ac:dyDescent="0.25">
      <c r="B37" s="85">
        <v>1516</v>
      </c>
      <c r="C37" s="85" t="s">
        <v>56</v>
      </c>
      <c r="D37" s="1">
        <v>246285</v>
      </c>
      <c r="E37" s="85">
        <f t="shared" si="5"/>
        <v>27996.476071387973</v>
      </c>
      <c r="F37" s="86">
        <f t="shared" si="0"/>
        <v>0.91196565601212565</v>
      </c>
      <c r="G37" s="190">
        <f t="shared" si="1"/>
        <v>1622.1587588269751</v>
      </c>
      <c r="H37" s="190">
        <f t="shared" si="6"/>
        <v>14270.130601400901</v>
      </c>
      <c r="I37" s="190">
        <f t="shared" si="2"/>
        <v>0</v>
      </c>
      <c r="J37" s="87">
        <f t="shared" si="7"/>
        <v>0</v>
      </c>
      <c r="K37" s="190">
        <f t="shared" si="8"/>
        <v>-434.91029436122318</v>
      </c>
      <c r="L37" s="87">
        <f t="shared" si="3"/>
        <v>-3825.9058594956805</v>
      </c>
      <c r="M37" s="88">
        <f t="shared" si="9"/>
        <v>10444.22474190522</v>
      </c>
      <c r="N37" s="88">
        <f t="shared" si="10"/>
        <v>256729.22474190523</v>
      </c>
      <c r="O37" s="88">
        <f t="shared" si="11"/>
        <v>29183.724535853726</v>
      </c>
      <c r="P37" s="89">
        <f t="shared" si="4"/>
        <v>0.95063944559853841</v>
      </c>
      <c r="Q37" s="197">
        <v>678.64941994640503</v>
      </c>
      <c r="R37" s="92">
        <f t="shared" si="12"/>
        <v>-4.7844376467355504E-3</v>
      </c>
      <c r="S37" s="92">
        <f t="shared" si="12"/>
        <v>-3.1935936449143651E-2</v>
      </c>
      <c r="T37" s="91">
        <v>8797</v>
      </c>
      <c r="U37" s="193">
        <v>247469</v>
      </c>
      <c r="V37" s="193">
        <v>28920.065443496555</v>
      </c>
      <c r="W37" s="199"/>
      <c r="X37" s="88">
        <v>0</v>
      </c>
      <c r="Y37" s="88">
        <f t="shared" si="13"/>
        <v>0</v>
      </c>
      <c r="Z37" s="1"/>
      <c r="AA37" s="1"/>
    </row>
    <row r="38" spans="2:27" x14ac:dyDescent="0.25">
      <c r="B38" s="85">
        <v>1517</v>
      </c>
      <c r="C38" s="85" t="s">
        <v>57</v>
      </c>
      <c r="D38" s="1">
        <v>116596</v>
      </c>
      <c r="E38" s="85">
        <f t="shared" si="5"/>
        <v>22600.503973638301</v>
      </c>
      <c r="F38" s="86">
        <f t="shared" si="0"/>
        <v>0.73619563333500226</v>
      </c>
      <c r="G38" s="190">
        <f t="shared" si="1"/>
        <v>4859.7420174767785</v>
      </c>
      <c r="H38" s="190">
        <f t="shared" si="6"/>
        <v>25071.409068162702</v>
      </c>
      <c r="I38" s="190">
        <f t="shared" si="2"/>
        <v>1760.346920097968</v>
      </c>
      <c r="J38" s="87">
        <f t="shared" si="7"/>
        <v>9081.6297607854176</v>
      </c>
      <c r="K38" s="190">
        <f t="shared" si="8"/>
        <v>1325.4366257367449</v>
      </c>
      <c r="L38" s="87">
        <f t="shared" si="3"/>
        <v>6837.9275521758664</v>
      </c>
      <c r="M38" s="88">
        <f t="shared" si="9"/>
        <v>31909.336620338567</v>
      </c>
      <c r="N38" s="88">
        <f t="shared" si="10"/>
        <v>148505.33662033855</v>
      </c>
      <c r="O38" s="88">
        <f t="shared" si="11"/>
        <v>28785.682616851824</v>
      </c>
      <c r="P38" s="89">
        <f t="shared" si="4"/>
        <v>0.93767350806921212</v>
      </c>
      <c r="Q38" s="197">
        <v>646.71162160812673</v>
      </c>
      <c r="R38" s="92">
        <f t="shared" si="12"/>
        <v>-3.6380766624241723E-2</v>
      </c>
      <c r="S38" s="92">
        <f t="shared" si="12"/>
        <v>-4.2544642317476837E-2</v>
      </c>
      <c r="T38" s="91">
        <v>5159</v>
      </c>
      <c r="U38" s="193">
        <v>120998</v>
      </c>
      <c r="V38" s="193">
        <v>23604.760046820131</v>
      </c>
      <c r="W38" s="199"/>
      <c r="X38" s="88">
        <v>0</v>
      </c>
      <c r="Y38" s="88">
        <f t="shared" si="13"/>
        <v>0</v>
      </c>
      <c r="Z38" s="1"/>
      <c r="AA38" s="1"/>
    </row>
    <row r="39" spans="2:27" x14ac:dyDescent="0.25">
      <c r="B39" s="85">
        <v>1520</v>
      </c>
      <c r="C39" s="85" t="s">
        <v>58</v>
      </c>
      <c r="D39" s="1">
        <v>268110</v>
      </c>
      <c r="E39" s="85">
        <f t="shared" si="5"/>
        <v>24531.979138073017</v>
      </c>
      <c r="F39" s="86">
        <f t="shared" si="0"/>
        <v>0.79911208792426403</v>
      </c>
      <c r="G39" s="190">
        <f t="shared" si="1"/>
        <v>3700.856918815949</v>
      </c>
      <c r="H39" s="190">
        <f t="shared" si="6"/>
        <v>40446.66526573951</v>
      </c>
      <c r="I39" s="190">
        <f t="shared" si="2"/>
        <v>1084.3306125458175</v>
      </c>
      <c r="J39" s="87">
        <f t="shared" si="7"/>
        <v>11850.649264513238</v>
      </c>
      <c r="K39" s="190">
        <f t="shared" si="8"/>
        <v>649.42031818459441</v>
      </c>
      <c r="L39" s="87">
        <f t="shared" si="3"/>
        <v>7097.5146574394321</v>
      </c>
      <c r="M39" s="88">
        <f t="shared" si="9"/>
        <v>47544.179923178941</v>
      </c>
      <c r="N39" s="88">
        <f t="shared" si="10"/>
        <v>315654.17992317892</v>
      </c>
      <c r="O39" s="88">
        <f t="shared" si="11"/>
        <v>28882.256375073561</v>
      </c>
      <c r="P39" s="89">
        <f t="shared" si="4"/>
        <v>0.9408193307986753</v>
      </c>
      <c r="Q39" s="197">
        <v>624.62152792306006</v>
      </c>
      <c r="R39" s="92">
        <f t="shared" si="12"/>
        <v>2.9217002752409797E-2</v>
      </c>
      <c r="S39" s="93">
        <f t="shared" si="12"/>
        <v>2.0176392242369379E-2</v>
      </c>
      <c r="T39" s="91">
        <v>10929</v>
      </c>
      <c r="U39" s="193">
        <v>260499</v>
      </c>
      <c r="V39" s="193">
        <v>24046.80144004431</v>
      </c>
      <c r="W39" s="199"/>
      <c r="X39" s="88">
        <v>0</v>
      </c>
      <c r="Y39" s="88">
        <f t="shared" si="13"/>
        <v>0</v>
      </c>
      <c r="Z39" s="1"/>
      <c r="AA39" s="1"/>
    </row>
    <row r="40" spans="2:27" x14ac:dyDescent="0.25">
      <c r="B40" s="85">
        <v>1525</v>
      </c>
      <c r="C40" s="85" t="s">
        <v>59</v>
      </c>
      <c r="D40" s="1">
        <v>118882</v>
      </c>
      <c r="E40" s="85">
        <f t="shared" si="5"/>
        <v>26890.296313051345</v>
      </c>
      <c r="F40" s="86">
        <f t="shared" si="0"/>
        <v>0.87593262291158569</v>
      </c>
      <c r="G40" s="190">
        <f t="shared" si="1"/>
        <v>2285.8666138289518</v>
      </c>
      <c r="H40" s="190">
        <f t="shared" si="6"/>
        <v>10105.816299737797</v>
      </c>
      <c r="I40" s="190">
        <f t="shared" si="2"/>
        <v>258.91960130340249</v>
      </c>
      <c r="J40" s="87">
        <f t="shared" si="7"/>
        <v>1144.6835573623425</v>
      </c>
      <c r="K40" s="190">
        <f t="shared" si="8"/>
        <v>-175.99069305782069</v>
      </c>
      <c r="L40" s="87">
        <f t="shared" si="3"/>
        <v>-778.05485400862528</v>
      </c>
      <c r="M40" s="88">
        <f t="shared" si="9"/>
        <v>9327.7614457291711</v>
      </c>
      <c r="N40" s="88">
        <f t="shared" si="10"/>
        <v>128209.76144572918</v>
      </c>
      <c r="O40" s="88">
        <f t="shared" si="11"/>
        <v>29000.172233822479</v>
      </c>
      <c r="P40" s="89">
        <f t="shared" si="4"/>
        <v>0.94466035754804134</v>
      </c>
      <c r="Q40" s="197">
        <v>215.91123844339745</v>
      </c>
      <c r="R40" s="92">
        <f t="shared" si="12"/>
        <v>-2.2054408002434953E-2</v>
      </c>
      <c r="S40" s="92">
        <f t="shared" si="12"/>
        <v>-1.1878995826029701E-2</v>
      </c>
      <c r="T40" s="91">
        <v>4421</v>
      </c>
      <c r="U40" s="193">
        <v>121563</v>
      </c>
      <c r="V40" s="193">
        <v>27213.56615177972</v>
      </c>
      <c r="W40" s="199"/>
      <c r="X40" s="88">
        <v>0</v>
      </c>
      <c r="Y40" s="88">
        <f t="shared" si="13"/>
        <v>0</v>
      </c>
      <c r="Z40" s="1"/>
      <c r="AA40" s="1"/>
    </row>
    <row r="41" spans="2:27" x14ac:dyDescent="0.25">
      <c r="B41" s="85">
        <v>1528</v>
      </c>
      <c r="C41" s="85" t="s">
        <v>60</v>
      </c>
      <c r="D41" s="1">
        <v>173224</v>
      </c>
      <c r="E41" s="85">
        <f t="shared" si="5"/>
        <v>22703.014416775884</v>
      </c>
      <c r="F41" s="86">
        <f t="shared" si="0"/>
        <v>0.73953483942957221</v>
      </c>
      <c r="G41" s="190">
        <f t="shared" si="1"/>
        <v>4798.2357515942285</v>
      </c>
      <c r="H41" s="190">
        <f t="shared" si="6"/>
        <v>36610.538784663957</v>
      </c>
      <c r="I41" s="190">
        <f t="shared" si="2"/>
        <v>1724.4682649998138</v>
      </c>
      <c r="J41" s="87">
        <f t="shared" si="7"/>
        <v>13157.692861948579</v>
      </c>
      <c r="K41" s="190">
        <f t="shared" si="8"/>
        <v>1289.5579706385906</v>
      </c>
      <c r="L41" s="87">
        <f t="shared" si="3"/>
        <v>9839.3273159724467</v>
      </c>
      <c r="M41" s="88">
        <f t="shared" si="9"/>
        <v>46449.866100636405</v>
      </c>
      <c r="N41" s="88">
        <f t="shared" si="10"/>
        <v>219673.8661006364</v>
      </c>
      <c r="O41" s="88">
        <f t="shared" si="11"/>
        <v>28790.808139008703</v>
      </c>
      <c r="P41" s="89">
        <f t="shared" si="4"/>
        <v>0.93784046837394064</v>
      </c>
      <c r="Q41" s="197">
        <v>1068.5559939658851</v>
      </c>
      <c r="R41" s="92">
        <f t="shared" si="12"/>
        <v>-4.3753795197350259E-2</v>
      </c>
      <c r="S41" s="92">
        <f t="shared" si="12"/>
        <v>-5.2777350472028084E-2</v>
      </c>
      <c r="T41" s="91">
        <v>7630</v>
      </c>
      <c r="U41" s="193">
        <v>181150</v>
      </c>
      <c r="V41" s="193">
        <v>23967.980947340569</v>
      </c>
      <c r="W41" s="199"/>
      <c r="X41" s="88">
        <v>0</v>
      </c>
      <c r="Y41" s="88">
        <f t="shared" si="13"/>
        <v>0</v>
      </c>
      <c r="Z41" s="1"/>
      <c r="AA41" s="1"/>
    </row>
    <row r="42" spans="2:27" x14ac:dyDescent="0.25">
      <c r="B42" s="85">
        <v>1531</v>
      </c>
      <c r="C42" s="85" t="s">
        <v>61</v>
      </c>
      <c r="D42" s="1">
        <v>229780</v>
      </c>
      <c r="E42" s="85">
        <f t="shared" si="5"/>
        <v>23845.994188459939</v>
      </c>
      <c r="F42" s="86">
        <f t="shared" si="0"/>
        <v>0.77676660726472901</v>
      </c>
      <c r="G42" s="190">
        <f t="shared" si="1"/>
        <v>4112.4478885837952</v>
      </c>
      <c r="H42" s="190">
        <f t="shared" si="6"/>
        <v>39627.547854393451</v>
      </c>
      <c r="I42" s="190">
        <f t="shared" si="2"/>
        <v>1324.4253449103944</v>
      </c>
      <c r="J42" s="87">
        <f t="shared" si="7"/>
        <v>12762.16262355656</v>
      </c>
      <c r="K42" s="190">
        <f t="shared" si="8"/>
        <v>889.51505054917129</v>
      </c>
      <c r="L42" s="87">
        <f t="shared" si="3"/>
        <v>8571.3670270918137</v>
      </c>
      <c r="M42" s="88">
        <f t="shared" si="9"/>
        <v>48198.914881485267</v>
      </c>
      <c r="N42" s="88">
        <f t="shared" si="10"/>
        <v>277978.91488148528</v>
      </c>
      <c r="O42" s="88">
        <f t="shared" si="11"/>
        <v>28847.957127592908</v>
      </c>
      <c r="P42" s="89">
        <f t="shared" si="4"/>
        <v>0.93970205676569851</v>
      </c>
      <c r="Q42" s="197">
        <v>1121.5513444109602</v>
      </c>
      <c r="R42" s="92">
        <f t="shared" si="12"/>
        <v>-3.3614538830214051E-3</v>
      </c>
      <c r="S42" s="92">
        <f t="shared" si="12"/>
        <v>-1.256660442312235E-2</v>
      </c>
      <c r="T42" s="91">
        <v>9636</v>
      </c>
      <c r="U42" s="193">
        <v>230555</v>
      </c>
      <c r="V42" s="193">
        <v>24149.471038022417</v>
      </c>
      <c r="W42" s="199"/>
      <c r="X42" s="88">
        <v>0</v>
      </c>
      <c r="Y42" s="88">
        <f t="shared" si="13"/>
        <v>0</v>
      </c>
      <c r="Z42" s="1"/>
      <c r="AA42" s="1"/>
    </row>
    <row r="43" spans="2:27" x14ac:dyDescent="0.25">
      <c r="B43" s="85">
        <v>1532</v>
      </c>
      <c r="C43" s="85" t="s">
        <v>62</v>
      </c>
      <c r="D43" s="1">
        <v>240883</v>
      </c>
      <c r="E43" s="85">
        <f t="shared" si="5"/>
        <v>27713.184537505753</v>
      </c>
      <c r="F43" s="86">
        <f t="shared" si="0"/>
        <v>0.90273763213937785</v>
      </c>
      <c r="G43" s="190">
        <f t="shared" si="1"/>
        <v>1792.1336791563074</v>
      </c>
      <c r="H43" s="190">
        <f t="shared" si="6"/>
        <v>15577.225939226624</v>
      </c>
      <c r="I43" s="190">
        <f t="shared" si="2"/>
        <v>0</v>
      </c>
      <c r="J43" s="87">
        <f t="shared" si="7"/>
        <v>0</v>
      </c>
      <c r="K43" s="190">
        <f t="shared" si="8"/>
        <v>-434.91029436122318</v>
      </c>
      <c r="L43" s="87">
        <f t="shared" si="3"/>
        <v>-3780.2402785877521</v>
      </c>
      <c r="M43" s="88">
        <f t="shared" si="9"/>
        <v>11796.985660638871</v>
      </c>
      <c r="N43" s="88">
        <f t="shared" si="10"/>
        <v>252679.98566063886</v>
      </c>
      <c r="O43" s="88">
        <f t="shared" si="11"/>
        <v>29070.407922300834</v>
      </c>
      <c r="P43" s="89">
        <f t="shared" si="4"/>
        <v>0.94694823604943923</v>
      </c>
      <c r="Q43" s="197">
        <v>393.63982700624547</v>
      </c>
      <c r="R43" s="92">
        <f t="shared" si="12"/>
        <v>1.816252863652118E-2</v>
      </c>
      <c r="S43" s="92">
        <f t="shared" si="12"/>
        <v>7.0344292094078505E-3</v>
      </c>
      <c r="T43" s="91">
        <v>8692</v>
      </c>
      <c r="U43" s="193">
        <v>236586</v>
      </c>
      <c r="V43" s="193">
        <v>27519.599860416423</v>
      </c>
      <c r="W43" s="199"/>
      <c r="X43" s="88">
        <v>0</v>
      </c>
      <c r="Y43" s="88">
        <f t="shared" si="13"/>
        <v>0</v>
      </c>
      <c r="Z43" s="1"/>
      <c r="AA43" s="1"/>
    </row>
    <row r="44" spans="2:27" x14ac:dyDescent="0.25">
      <c r="B44" s="85">
        <v>1535</v>
      </c>
      <c r="C44" s="85" t="s">
        <v>63</v>
      </c>
      <c r="D44" s="1">
        <v>189069</v>
      </c>
      <c r="E44" s="85">
        <f t="shared" si="5"/>
        <v>26814.494397957737</v>
      </c>
      <c r="F44" s="86">
        <f t="shared" si="0"/>
        <v>0.8734634284655044</v>
      </c>
      <c r="G44" s="190">
        <f t="shared" si="1"/>
        <v>2331.3477628851169</v>
      </c>
      <c r="H44" s="190">
        <f t="shared" si="6"/>
        <v>16438.333076102957</v>
      </c>
      <c r="I44" s="190">
        <f t="shared" si="2"/>
        <v>285.45027158616557</v>
      </c>
      <c r="J44" s="87">
        <f t="shared" si="7"/>
        <v>2012.7098649540535</v>
      </c>
      <c r="K44" s="190">
        <f t="shared" si="8"/>
        <v>-149.46002277505761</v>
      </c>
      <c r="L44" s="87">
        <f t="shared" si="3"/>
        <v>-1053.8426205869312</v>
      </c>
      <c r="M44" s="88">
        <f t="shared" si="9"/>
        <v>15384.490455516026</v>
      </c>
      <c r="N44" s="88">
        <f t="shared" si="10"/>
        <v>204453.49045551603</v>
      </c>
      <c r="O44" s="88">
        <f t="shared" si="11"/>
        <v>28996.382138067798</v>
      </c>
      <c r="P44" s="89">
        <f t="shared" si="4"/>
        <v>0.94453689782573735</v>
      </c>
      <c r="Q44" s="197">
        <v>-151.07601396416976</v>
      </c>
      <c r="R44" s="92">
        <f t="shared" si="12"/>
        <v>-6.8914439991385693E-3</v>
      </c>
      <c r="S44" s="92">
        <f t="shared" si="12"/>
        <v>-2.3088789615377282E-2</v>
      </c>
      <c r="T44" s="91">
        <v>7051</v>
      </c>
      <c r="U44" s="193">
        <v>190381</v>
      </c>
      <c r="V44" s="193">
        <v>27448.241061130335</v>
      </c>
      <c r="W44" s="199"/>
      <c r="X44" s="88">
        <v>0</v>
      </c>
      <c r="Y44" s="88">
        <f t="shared" si="13"/>
        <v>0</v>
      </c>
      <c r="Z44" s="1"/>
      <c r="AA44" s="1"/>
    </row>
    <row r="45" spans="2:27" x14ac:dyDescent="0.25">
      <c r="B45" s="85">
        <v>1539</v>
      </c>
      <c r="C45" s="85" t="s">
        <v>64</v>
      </c>
      <c r="D45" s="1">
        <v>187793</v>
      </c>
      <c r="E45" s="85">
        <f t="shared" si="5"/>
        <v>26652.42690888447</v>
      </c>
      <c r="F45" s="86">
        <f t="shared" si="0"/>
        <v>0.86818419319267703</v>
      </c>
      <c r="G45" s="190">
        <f t="shared" si="1"/>
        <v>2428.5882563290766</v>
      </c>
      <c r="H45" s="190">
        <f t="shared" si="6"/>
        <v>17111.832854094671</v>
      </c>
      <c r="I45" s="190">
        <f t="shared" si="2"/>
        <v>342.1738927618087</v>
      </c>
      <c r="J45" s="87">
        <f t="shared" si="7"/>
        <v>2410.9572483997044</v>
      </c>
      <c r="K45" s="190">
        <f t="shared" si="8"/>
        <v>-92.736401599414478</v>
      </c>
      <c r="L45" s="87">
        <f t="shared" si="3"/>
        <v>-653.42068566947444</v>
      </c>
      <c r="M45" s="88">
        <f t="shared" si="9"/>
        <v>16458.412168425199</v>
      </c>
      <c r="N45" s="88">
        <f t="shared" si="10"/>
        <v>204251.41216842519</v>
      </c>
      <c r="O45" s="88">
        <f t="shared" si="11"/>
        <v>28988.278763614133</v>
      </c>
      <c r="P45" s="89">
        <f t="shared" si="4"/>
        <v>0.94427293606209584</v>
      </c>
      <c r="Q45" s="197">
        <v>1270.0089427894818</v>
      </c>
      <c r="R45" s="92">
        <f t="shared" si="12"/>
        <v>3.9247154138604655E-2</v>
      </c>
      <c r="S45" s="92">
        <f t="shared" si="12"/>
        <v>3.5264799162484373E-2</v>
      </c>
      <c r="T45" s="91">
        <v>7046</v>
      </c>
      <c r="U45" s="193">
        <v>180701</v>
      </c>
      <c r="V45" s="193">
        <v>25744.550505770054</v>
      </c>
      <c r="W45" s="199"/>
      <c r="X45" s="88">
        <v>0</v>
      </c>
      <c r="Y45" s="88">
        <f t="shared" si="13"/>
        <v>0</v>
      </c>
      <c r="Z45" s="1"/>
      <c r="AA45" s="1"/>
    </row>
    <row r="46" spans="2:27" x14ac:dyDescent="0.25">
      <c r="B46" s="85">
        <v>1547</v>
      </c>
      <c r="C46" s="85" t="s">
        <v>65</v>
      </c>
      <c r="D46" s="1">
        <v>94285</v>
      </c>
      <c r="E46" s="85">
        <f t="shared" si="5"/>
        <v>25803.229337712095</v>
      </c>
      <c r="F46" s="86">
        <f t="shared" si="0"/>
        <v>0.84052217536931295</v>
      </c>
      <c r="G46" s="190">
        <f t="shared" si="1"/>
        <v>2938.1067990325018</v>
      </c>
      <c r="H46" s="190">
        <f t="shared" si="6"/>
        <v>10735.842243664762</v>
      </c>
      <c r="I46" s="190">
        <f t="shared" si="2"/>
        <v>639.39304267214004</v>
      </c>
      <c r="J46" s="87">
        <f t="shared" si="7"/>
        <v>2336.3421779239998</v>
      </c>
      <c r="K46" s="190">
        <f t="shared" si="8"/>
        <v>204.48274831091686</v>
      </c>
      <c r="L46" s="87">
        <f t="shared" si="3"/>
        <v>747.17996232809026</v>
      </c>
      <c r="M46" s="88">
        <f t="shared" si="9"/>
        <v>11483.022205992851</v>
      </c>
      <c r="N46" s="88">
        <f t="shared" si="10"/>
        <v>105768.02220599285</v>
      </c>
      <c r="O46" s="88">
        <f t="shared" si="11"/>
        <v>28945.818885055516</v>
      </c>
      <c r="P46" s="89">
        <f t="shared" si="4"/>
        <v>0.94288983517092773</v>
      </c>
      <c r="Q46" s="197">
        <v>441.08360444971913</v>
      </c>
      <c r="R46" s="92">
        <f t="shared" si="12"/>
        <v>-9.4032359739441053E-3</v>
      </c>
      <c r="S46" s="93">
        <f t="shared" si="12"/>
        <v>-4.6272737864350065E-2</v>
      </c>
      <c r="T46" s="91">
        <v>3654</v>
      </c>
      <c r="U46" s="193">
        <v>95180</v>
      </c>
      <c r="V46" s="193">
        <v>27055.144968732231</v>
      </c>
      <c r="W46" s="199"/>
      <c r="X46" s="88">
        <v>0</v>
      </c>
      <c r="Y46" s="88">
        <f t="shared" si="13"/>
        <v>0</v>
      </c>
      <c r="Z46" s="1"/>
      <c r="AA46" s="1"/>
    </row>
    <row r="47" spans="2:27" x14ac:dyDescent="0.25">
      <c r="B47" s="85">
        <v>1554</v>
      </c>
      <c r="C47" s="85" t="s">
        <v>66</v>
      </c>
      <c r="D47" s="1">
        <v>158348</v>
      </c>
      <c r="E47" s="85">
        <f t="shared" si="5"/>
        <v>26966.621253405992</v>
      </c>
      <c r="F47" s="86">
        <f t="shared" si="0"/>
        <v>0.87841885454027802</v>
      </c>
      <c r="G47" s="190">
        <f t="shared" si="1"/>
        <v>2240.0716496161635</v>
      </c>
      <c r="H47" s="190">
        <f t="shared" si="6"/>
        <v>13153.700726546112</v>
      </c>
      <c r="I47" s="190">
        <f t="shared" si="2"/>
        <v>232.20587217927604</v>
      </c>
      <c r="J47" s="87">
        <f t="shared" si="7"/>
        <v>1363.5128814367088</v>
      </c>
      <c r="K47" s="190">
        <f t="shared" si="8"/>
        <v>-202.70442218194714</v>
      </c>
      <c r="L47" s="87">
        <f t="shared" si="3"/>
        <v>-1190.2803670523936</v>
      </c>
      <c r="M47" s="88">
        <f t="shared" si="9"/>
        <v>11963.420359493719</v>
      </c>
      <c r="N47" s="88">
        <f t="shared" si="10"/>
        <v>170311.42035949373</v>
      </c>
      <c r="O47" s="88">
        <f t="shared" si="11"/>
        <v>29003.988480840213</v>
      </c>
      <c r="P47" s="89">
        <f t="shared" si="4"/>
        <v>0.94478466912947612</v>
      </c>
      <c r="Q47" s="197">
        <v>755.83678854098434</v>
      </c>
      <c r="R47" s="92">
        <f t="shared" si="12"/>
        <v>-5.3080223376656011E-3</v>
      </c>
      <c r="S47" s="93">
        <f t="shared" si="12"/>
        <v>-1.2761436339222712E-2</v>
      </c>
      <c r="T47" s="91">
        <v>5872</v>
      </c>
      <c r="U47" s="193">
        <v>159193</v>
      </c>
      <c r="V47" s="193">
        <v>27315.202470830474</v>
      </c>
      <c r="W47" s="199"/>
      <c r="X47" s="88">
        <v>0</v>
      </c>
      <c r="Y47" s="88">
        <f t="shared" si="13"/>
        <v>0</v>
      </c>
      <c r="Z47" s="1"/>
      <c r="AA47" s="1"/>
    </row>
    <row r="48" spans="2:27" x14ac:dyDescent="0.25">
      <c r="B48" s="85">
        <v>1557</v>
      </c>
      <c r="C48" s="85" t="s">
        <v>67</v>
      </c>
      <c r="D48" s="1">
        <v>59532</v>
      </c>
      <c r="E48" s="85">
        <f t="shared" si="5"/>
        <v>22304.98313975272</v>
      </c>
      <c r="F48" s="86">
        <f t="shared" si="0"/>
        <v>0.72656924855527116</v>
      </c>
      <c r="G48" s="190">
        <f t="shared" si="1"/>
        <v>5037.0545178081275</v>
      </c>
      <c r="H48" s="190">
        <f t="shared" si="6"/>
        <v>13443.898508029893</v>
      </c>
      <c r="I48" s="190">
        <f t="shared" si="2"/>
        <v>1863.7792119579215</v>
      </c>
      <c r="J48" s="87">
        <f t="shared" si="7"/>
        <v>4974.4267167156922</v>
      </c>
      <c r="K48" s="190">
        <f t="shared" si="8"/>
        <v>1428.8689175966983</v>
      </c>
      <c r="L48" s="87">
        <f t="shared" si="3"/>
        <v>3813.6511410655876</v>
      </c>
      <c r="M48" s="88">
        <f t="shared" si="9"/>
        <v>17257.549649095483</v>
      </c>
      <c r="N48" s="88">
        <f t="shared" si="10"/>
        <v>76789.549649095483</v>
      </c>
      <c r="O48" s="88">
        <f t="shared" si="11"/>
        <v>28770.906575157544</v>
      </c>
      <c r="P48" s="89">
        <f t="shared" si="4"/>
        <v>0.93719218883022548</v>
      </c>
      <c r="Q48" s="197">
        <v>126.77008491413653</v>
      </c>
      <c r="R48" s="92">
        <f t="shared" si="12"/>
        <v>-1.4592663412670457E-3</v>
      </c>
      <c r="S48" s="93">
        <f t="shared" si="12"/>
        <v>-1.4592663412667582E-3</v>
      </c>
      <c r="T48" s="91">
        <v>2669</v>
      </c>
      <c r="U48" s="193">
        <v>59619</v>
      </c>
      <c r="V48" s="193">
        <v>22337.579617834392</v>
      </c>
      <c r="W48" s="199"/>
      <c r="X48" s="88">
        <v>0</v>
      </c>
      <c r="Y48" s="88">
        <f t="shared" si="13"/>
        <v>0</v>
      </c>
      <c r="Z48" s="1"/>
      <c r="AA48" s="1"/>
    </row>
    <row r="49" spans="2:27" x14ac:dyDescent="0.25">
      <c r="B49" s="85">
        <v>1560</v>
      </c>
      <c r="C49" s="85" t="s">
        <v>68</v>
      </c>
      <c r="D49" s="1">
        <v>69190</v>
      </c>
      <c r="E49" s="85">
        <f t="shared" si="5"/>
        <v>22827.449686572087</v>
      </c>
      <c r="F49" s="86">
        <f t="shared" si="0"/>
        <v>0.74358823144081587</v>
      </c>
      <c r="G49" s="190">
        <f t="shared" si="1"/>
        <v>4723.574589716507</v>
      </c>
      <c r="H49" s="190">
        <f t="shared" si="6"/>
        <v>14317.154581430734</v>
      </c>
      <c r="I49" s="190">
        <f t="shared" si="2"/>
        <v>1680.915920571143</v>
      </c>
      <c r="J49" s="87">
        <f t="shared" si="7"/>
        <v>5094.8561552511346</v>
      </c>
      <c r="K49" s="190">
        <f t="shared" si="8"/>
        <v>1246.0056262099199</v>
      </c>
      <c r="L49" s="87">
        <f t="shared" si="3"/>
        <v>3776.6430530422676</v>
      </c>
      <c r="M49" s="88">
        <f t="shared" si="9"/>
        <v>18093.797634473001</v>
      </c>
      <c r="N49" s="88">
        <f t="shared" si="10"/>
        <v>87283.797634472998</v>
      </c>
      <c r="O49" s="88">
        <f t="shared" si="11"/>
        <v>28797.029902498514</v>
      </c>
      <c r="P49" s="89">
        <f t="shared" si="4"/>
        <v>0.93804313797450289</v>
      </c>
      <c r="Q49" s="197">
        <v>323.57921595158405</v>
      </c>
      <c r="R49" s="92">
        <f t="shared" si="12"/>
        <v>3.9731914765725962E-2</v>
      </c>
      <c r="S49" s="93">
        <f t="shared" si="12"/>
        <v>1.537659772568414E-2</v>
      </c>
      <c r="T49" s="91">
        <v>3031</v>
      </c>
      <c r="U49" s="193">
        <v>66546</v>
      </c>
      <c r="V49" s="193">
        <v>22481.756756756757</v>
      </c>
      <c r="W49" s="199"/>
      <c r="X49" s="88">
        <v>0</v>
      </c>
      <c r="Y49" s="88">
        <f t="shared" si="13"/>
        <v>0</v>
      </c>
      <c r="Z49" s="1"/>
      <c r="AA49" s="1"/>
    </row>
    <row r="50" spans="2:27" x14ac:dyDescent="0.25">
      <c r="B50" s="85">
        <v>1563</v>
      </c>
      <c r="C50" s="85" t="s">
        <v>69</v>
      </c>
      <c r="D50" s="1">
        <v>204070</v>
      </c>
      <c r="E50" s="85">
        <f t="shared" si="5"/>
        <v>28701.82841068917</v>
      </c>
      <c r="F50" s="86">
        <f t="shared" si="0"/>
        <v>0.93494201586506809</v>
      </c>
      <c r="G50" s="190">
        <f t="shared" si="1"/>
        <v>1198.9473552462571</v>
      </c>
      <c r="H50" s="190">
        <f t="shared" si="6"/>
        <v>8524.5156958008865</v>
      </c>
      <c r="I50" s="190">
        <f t="shared" si="2"/>
        <v>0</v>
      </c>
      <c r="J50" s="87">
        <f t="shared" si="7"/>
        <v>0</v>
      </c>
      <c r="K50" s="190">
        <f t="shared" si="8"/>
        <v>-434.91029436122318</v>
      </c>
      <c r="L50" s="87">
        <f t="shared" si="3"/>
        <v>-3092.2121929082969</v>
      </c>
      <c r="M50" s="88">
        <f t="shared" si="9"/>
        <v>5432.3035028925897</v>
      </c>
      <c r="N50" s="88">
        <f t="shared" si="10"/>
        <v>209502.30350289258</v>
      </c>
      <c r="O50" s="88">
        <f t="shared" si="11"/>
        <v>29465.865471574201</v>
      </c>
      <c r="P50" s="89">
        <f t="shared" si="4"/>
        <v>0.95982998953971532</v>
      </c>
      <c r="Q50" s="197">
        <v>75.135293374890352</v>
      </c>
      <c r="R50" s="92">
        <f t="shared" si="12"/>
        <v>8.313960277273548E-2</v>
      </c>
      <c r="S50" s="93">
        <f t="shared" si="12"/>
        <v>5.6023027625963673E-2</v>
      </c>
      <c r="T50" s="91">
        <v>7110</v>
      </c>
      <c r="U50" s="193">
        <v>188406</v>
      </c>
      <c r="V50" s="193">
        <v>27179.169070975189</v>
      </c>
      <c r="W50" s="199"/>
      <c r="X50" s="88">
        <v>0</v>
      </c>
      <c r="Y50" s="88">
        <f t="shared" si="13"/>
        <v>0</v>
      </c>
      <c r="Z50" s="1"/>
      <c r="AA50" s="1"/>
    </row>
    <row r="51" spans="2:27" x14ac:dyDescent="0.25">
      <c r="B51" s="85">
        <v>1566</v>
      </c>
      <c r="C51" s="85" t="s">
        <v>70</v>
      </c>
      <c r="D51" s="1">
        <v>142514</v>
      </c>
      <c r="E51" s="85">
        <f t="shared" si="5"/>
        <v>24105.886332882274</v>
      </c>
      <c r="F51" s="86">
        <f t="shared" si="0"/>
        <v>0.7852324123673482</v>
      </c>
      <c r="G51" s="190">
        <f t="shared" si="1"/>
        <v>3956.5126019303948</v>
      </c>
      <c r="H51" s="190">
        <f t="shared" si="6"/>
        <v>23390.902502612495</v>
      </c>
      <c r="I51" s="190">
        <f t="shared" si="2"/>
        <v>1233.4630943625775</v>
      </c>
      <c r="J51" s="87">
        <f t="shared" si="7"/>
        <v>7292.2338138715586</v>
      </c>
      <c r="K51" s="190">
        <f t="shared" si="8"/>
        <v>798.5528000013544</v>
      </c>
      <c r="L51" s="87">
        <f t="shared" si="3"/>
        <v>4721.044153608007</v>
      </c>
      <c r="M51" s="88">
        <f t="shared" si="9"/>
        <v>28111.946656220502</v>
      </c>
      <c r="N51" s="88">
        <f t="shared" si="10"/>
        <v>170625.94665622051</v>
      </c>
      <c r="O51" s="88">
        <f t="shared" si="11"/>
        <v>28860.951734814022</v>
      </c>
      <c r="P51" s="89">
        <f t="shared" si="4"/>
        <v>0.94012534702082939</v>
      </c>
      <c r="Q51" s="197">
        <v>449.90713451196643</v>
      </c>
      <c r="R51" s="92">
        <f t="shared" si="12"/>
        <v>2.099825910032024E-2</v>
      </c>
      <c r="S51" s="93">
        <f t="shared" si="12"/>
        <v>1.011820322695766E-2</v>
      </c>
      <c r="T51" s="91">
        <v>5912</v>
      </c>
      <c r="U51" s="193">
        <v>139583</v>
      </c>
      <c r="V51" s="193">
        <v>23864.42126859292</v>
      </c>
      <c r="W51" s="199"/>
      <c r="X51" s="88">
        <v>0</v>
      </c>
      <c r="Y51" s="88">
        <f t="shared" si="13"/>
        <v>0</v>
      </c>
      <c r="Z51" s="1"/>
      <c r="AA51" s="1"/>
    </row>
    <row r="52" spans="2:27" x14ac:dyDescent="0.25">
      <c r="B52" s="85">
        <v>1573</v>
      </c>
      <c r="C52" s="85" t="s">
        <v>71</v>
      </c>
      <c r="D52" s="1">
        <v>52251</v>
      </c>
      <c r="E52" s="85">
        <f t="shared" si="5"/>
        <v>24212.696941612605</v>
      </c>
      <c r="F52" s="86">
        <f t="shared" si="0"/>
        <v>0.78871169335297764</v>
      </c>
      <c r="G52" s="190">
        <f t="shared" si="1"/>
        <v>3892.4262366921957</v>
      </c>
      <c r="H52" s="190">
        <f t="shared" si="6"/>
        <v>8399.855818781758</v>
      </c>
      <c r="I52" s="190">
        <f t="shared" si="2"/>
        <v>1196.0793813069615</v>
      </c>
      <c r="J52" s="87">
        <f t="shared" si="7"/>
        <v>2581.1393048604227</v>
      </c>
      <c r="K52" s="190">
        <f t="shared" si="8"/>
        <v>761.1690869457384</v>
      </c>
      <c r="L52" s="87">
        <f t="shared" si="3"/>
        <v>1642.6028896289035</v>
      </c>
      <c r="M52" s="88">
        <f t="shared" si="9"/>
        <v>10042.458708410661</v>
      </c>
      <c r="N52" s="88">
        <f t="shared" si="10"/>
        <v>62293.458708410661</v>
      </c>
      <c r="O52" s="88">
        <f t="shared" si="11"/>
        <v>28866.29226525054</v>
      </c>
      <c r="P52" s="89">
        <f t="shared" si="4"/>
        <v>0.94029931107011089</v>
      </c>
      <c r="Q52" s="197">
        <v>206.97266513477916</v>
      </c>
      <c r="R52" s="92">
        <f t="shared" si="12"/>
        <v>-3.6563779179112736E-2</v>
      </c>
      <c r="S52" s="93">
        <f t="shared" si="12"/>
        <v>-5.3528828479943918E-2</v>
      </c>
      <c r="T52" s="91">
        <v>2158</v>
      </c>
      <c r="U52" s="193">
        <v>54234</v>
      </c>
      <c r="V52" s="193">
        <v>25582.075471698114</v>
      </c>
      <c r="W52" s="199"/>
      <c r="X52" s="88">
        <v>0</v>
      </c>
      <c r="Y52" s="88">
        <f t="shared" si="13"/>
        <v>0</v>
      </c>
      <c r="Z52" s="1"/>
      <c r="AA52" s="1"/>
    </row>
    <row r="53" spans="2:27" x14ac:dyDescent="0.25">
      <c r="B53" s="85">
        <v>1576</v>
      </c>
      <c r="C53" s="85" t="s">
        <v>72</v>
      </c>
      <c r="D53" s="1">
        <v>88677</v>
      </c>
      <c r="E53" s="85">
        <f t="shared" si="5"/>
        <v>26228.03904170364</v>
      </c>
      <c r="F53" s="86">
        <f t="shared" si="0"/>
        <v>0.85436005480074961</v>
      </c>
      <c r="G53" s="190">
        <f t="shared" si="1"/>
        <v>2683.2209766375749</v>
      </c>
      <c r="H53" s="190">
        <f t="shared" si="6"/>
        <v>9071.9701220116403</v>
      </c>
      <c r="I53" s="190">
        <f t="shared" si="2"/>
        <v>490.70964627509943</v>
      </c>
      <c r="J53" s="87">
        <f t="shared" si="7"/>
        <v>1659.0893140561113</v>
      </c>
      <c r="K53" s="190">
        <f t="shared" si="8"/>
        <v>55.799351913876251</v>
      </c>
      <c r="L53" s="87">
        <f t="shared" si="3"/>
        <v>188.6576088208156</v>
      </c>
      <c r="M53" s="88">
        <f t="shared" si="9"/>
        <v>9260.6277308324552</v>
      </c>
      <c r="N53" s="88">
        <f t="shared" si="10"/>
        <v>97937.62773083245</v>
      </c>
      <c r="O53" s="88">
        <f t="shared" si="11"/>
        <v>28967.059370255087</v>
      </c>
      <c r="P53" s="89">
        <f t="shared" si="4"/>
        <v>0.94358172914249938</v>
      </c>
      <c r="Q53" s="197">
        <v>262.28224319771653</v>
      </c>
      <c r="R53" s="92">
        <f t="shared" si="12"/>
        <v>1.1670887808884934E-2</v>
      </c>
      <c r="S53" s="93">
        <f t="shared" si="12"/>
        <v>1.2568554967544124E-2</v>
      </c>
      <c r="T53" s="91">
        <v>3381</v>
      </c>
      <c r="U53" s="193">
        <v>87654</v>
      </c>
      <c r="V53" s="193">
        <v>25902.482269503547</v>
      </c>
      <c r="W53" s="199"/>
      <c r="X53" s="88">
        <v>0</v>
      </c>
      <c r="Y53" s="88">
        <f t="shared" si="13"/>
        <v>0</v>
      </c>
      <c r="Z53" s="1"/>
      <c r="AA53" s="1"/>
    </row>
    <row r="54" spans="2:27" x14ac:dyDescent="0.25">
      <c r="B54" s="85">
        <v>1577</v>
      </c>
      <c r="C54" s="85" t="s">
        <v>73</v>
      </c>
      <c r="D54" s="1">
        <v>248382</v>
      </c>
      <c r="E54" s="85">
        <f t="shared" si="5"/>
        <v>22662.59124087591</v>
      </c>
      <c r="F54" s="86">
        <f t="shared" si="0"/>
        <v>0.73821808270512901</v>
      </c>
      <c r="G54" s="190">
        <f t="shared" si="1"/>
        <v>4822.4896571342124</v>
      </c>
      <c r="H54" s="190">
        <f t="shared" si="6"/>
        <v>52854.486642190968</v>
      </c>
      <c r="I54" s="190">
        <f t="shared" si="2"/>
        <v>1738.6163765648046</v>
      </c>
      <c r="J54" s="87">
        <f t="shared" si="7"/>
        <v>19055.235487150258</v>
      </c>
      <c r="K54" s="190">
        <f t="shared" si="8"/>
        <v>1303.7060822035814</v>
      </c>
      <c r="L54" s="87">
        <f t="shared" si="3"/>
        <v>14288.618660951253</v>
      </c>
      <c r="M54" s="88">
        <f t="shared" si="9"/>
        <v>67143.10530314222</v>
      </c>
      <c r="N54" s="88">
        <f t="shared" si="10"/>
        <v>315525.10530314222</v>
      </c>
      <c r="O54" s="88">
        <f t="shared" si="11"/>
        <v>28788.786980213707</v>
      </c>
      <c r="P54" s="89">
        <f t="shared" si="4"/>
        <v>0.93777463053771859</v>
      </c>
      <c r="Q54" s="197">
        <v>4734.274796050624</v>
      </c>
      <c r="R54" s="92">
        <f t="shared" si="12"/>
        <v>2.4331702971766976E-2</v>
      </c>
      <c r="S54" s="93">
        <f t="shared" si="12"/>
        <v>1.0219103779363874E-2</v>
      </c>
      <c r="T54" s="91">
        <v>10960</v>
      </c>
      <c r="U54" s="193">
        <v>242482</v>
      </c>
      <c r="V54" s="193">
        <v>22433.342584882968</v>
      </c>
      <c r="W54" s="199"/>
      <c r="X54" s="88">
        <v>0</v>
      </c>
      <c r="Y54" s="88">
        <f t="shared" si="13"/>
        <v>0</v>
      </c>
      <c r="Z54" s="1"/>
      <c r="AA54" s="1"/>
    </row>
    <row r="55" spans="2:27" x14ac:dyDescent="0.25">
      <c r="B55" s="85">
        <v>1578</v>
      </c>
      <c r="C55" s="85" t="s">
        <v>74</v>
      </c>
      <c r="D55" s="1">
        <v>69334</v>
      </c>
      <c r="E55" s="85">
        <f t="shared" si="5"/>
        <v>27800.320769847633</v>
      </c>
      <c r="F55" s="86">
        <f t="shared" si="0"/>
        <v>0.90557603405422815</v>
      </c>
      <c r="G55" s="190">
        <f t="shared" si="1"/>
        <v>1739.8519397511793</v>
      </c>
      <c r="H55" s="190">
        <f t="shared" si="6"/>
        <v>4339.1907377394409</v>
      </c>
      <c r="I55" s="190">
        <f t="shared" si="2"/>
        <v>0</v>
      </c>
      <c r="J55" s="87">
        <f t="shared" si="7"/>
        <v>0</v>
      </c>
      <c r="K55" s="190">
        <f t="shared" si="8"/>
        <v>-434.91029436122318</v>
      </c>
      <c r="L55" s="87">
        <f t="shared" si="3"/>
        <v>-1084.6662741368907</v>
      </c>
      <c r="M55" s="88">
        <f t="shared" si="9"/>
        <v>3254.52446360255</v>
      </c>
      <c r="N55" s="88">
        <f t="shared" si="10"/>
        <v>72588.524463602545</v>
      </c>
      <c r="O55" s="88">
        <f t="shared" si="11"/>
        <v>29105.26241523759</v>
      </c>
      <c r="P55" s="89">
        <f t="shared" si="4"/>
        <v>0.94808359681537946</v>
      </c>
      <c r="Q55" s="197">
        <v>-19.537859117165226</v>
      </c>
      <c r="R55" s="92">
        <f t="shared" si="12"/>
        <v>9.7161122891413737E-2</v>
      </c>
      <c r="S55" s="92">
        <f t="shared" si="12"/>
        <v>9.5841362118087969E-2</v>
      </c>
      <c r="T55" s="91">
        <v>2494</v>
      </c>
      <c r="U55" s="193">
        <v>63194</v>
      </c>
      <c r="V55" s="193">
        <v>25368.928141308712</v>
      </c>
      <c r="W55" s="199"/>
      <c r="X55" s="88">
        <v>0</v>
      </c>
      <c r="Y55" s="88">
        <f t="shared" si="13"/>
        <v>0</v>
      </c>
      <c r="Z55" s="1"/>
      <c r="AA55" s="1"/>
    </row>
    <row r="56" spans="2:27" x14ac:dyDescent="0.25">
      <c r="B56" s="85">
        <v>1579</v>
      </c>
      <c r="C56" s="85" t="s">
        <v>75</v>
      </c>
      <c r="D56" s="1">
        <v>318826</v>
      </c>
      <c r="E56" s="85">
        <f t="shared" si="5"/>
        <v>23898.208530095195</v>
      </c>
      <c r="F56" s="86">
        <f t="shared" si="0"/>
        <v>0.7784674529783544</v>
      </c>
      <c r="G56" s="190">
        <f t="shared" si="1"/>
        <v>4081.1192836026421</v>
      </c>
      <c r="H56" s="190">
        <f t="shared" si="6"/>
        <v>54446.212362542843</v>
      </c>
      <c r="I56" s="190">
        <f t="shared" si="2"/>
        <v>1306.1503253380552</v>
      </c>
      <c r="J56" s="87">
        <f t="shared" si="7"/>
        <v>17425.351490334993</v>
      </c>
      <c r="K56" s="190">
        <f t="shared" si="8"/>
        <v>871.24003097683203</v>
      </c>
      <c r="L56" s="87">
        <f t="shared" si="3"/>
        <v>11623.213253261916</v>
      </c>
      <c r="M56" s="88">
        <f t="shared" si="9"/>
        <v>66069.425615804765</v>
      </c>
      <c r="N56" s="88">
        <f t="shared" si="10"/>
        <v>384895.42561580474</v>
      </c>
      <c r="O56" s="88">
        <f t="shared" si="11"/>
        <v>28850.567844674668</v>
      </c>
      <c r="P56" s="89">
        <f t="shared" si="4"/>
        <v>0.93978709905137969</v>
      </c>
      <c r="Q56" s="197">
        <v>949.34838997364568</v>
      </c>
      <c r="R56" s="92">
        <f t="shared" si="12"/>
        <v>-6.3268257411424438E-3</v>
      </c>
      <c r="S56" s="92">
        <f t="shared" si="12"/>
        <v>-1.0348889410281179E-2</v>
      </c>
      <c r="T56" s="91">
        <v>13341</v>
      </c>
      <c r="U56" s="193">
        <v>320856</v>
      </c>
      <c r="V56" s="193">
        <v>24148.114698577559</v>
      </c>
      <c r="W56" s="199"/>
      <c r="X56" s="88">
        <v>0</v>
      </c>
      <c r="Y56" s="88">
        <f t="shared" si="13"/>
        <v>0</v>
      </c>
      <c r="Z56" s="1"/>
      <c r="AA56" s="1"/>
    </row>
    <row r="57" spans="2:27" ht="30.95" customHeight="1" x14ac:dyDescent="0.25">
      <c r="B57" s="85">
        <v>1804</v>
      </c>
      <c r="C57" s="85" t="s">
        <v>76</v>
      </c>
      <c r="D57" s="1">
        <v>1522248</v>
      </c>
      <c r="E57" s="85">
        <f t="shared" si="5"/>
        <v>28581.986143187067</v>
      </c>
      <c r="F57" s="86">
        <f t="shared" si="0"/>
        <v>0.93103823769592087</v>
      </c>
      <c r="G57" s="190">
        <f t="shared" si="1"/>
        <v>1270.8527157475189</v>
      </c>
      <c r="H57" s="190">
        <f t="shared" si="6"/>
        <v>67684.344787997106</v>
      </c>
      <c r="I57" s="190">
        <f t="shared" si="2"/>
        <v>0</v>
      </c>
      <c r="J57" s="87">
        <f t="shared" si="7"/>
        <v>0</v>
      </c>
      <c r="K57" s="190">
        <f t="shared" si="8"/>
        <v>-434.91029436122318</v>
      </c>
      <c r="L57" s="87">
        <f t="shared" si="3"/>
        <v>-23162.887367384385</v>
      </c>
      <c r="M57" s="88">
        <f t="shared" si="9"/>
        <v>44521.457420612722</v>
      </c>
      <c r="N57" s="88">
        <f t="shared" si="10"/>
        <v>1566769.4574206127</v>
      </c>
      <c r="O57" s="88">
        <f t="shared" si="11"/>
        <v>29417.928564573362</v>
      </c>
      <c r="P57" s="89">
        <f t="shared" si="4"/>
        <v>0.95826847827205652</v>
      </c>
      <c r="Q57" s="197">
        <v>3039.9572418921016</v>
      </c>
      <c r="R57" s="92">
        <f t="shared" si="12"/>
        <v>-2.0301932110647944E-2</v>
      </c>
      <c r="S57" s="92">
        <f t="shared" si="12"/>
        <v>-2.8690041518589268E-2</v>
      </c>
      <c r="T57" s="91">
        <v>53259</v>
      </c>
      <c r="U57" s="193">
        <v>1553793</v>
      </c>
      <c r="V57" s="193">
        <v>29426.225782625988</v>
      </c>
      <c r="W57" s="199"/>
      <c r="X57" s="88">
        <v>0</v>
      </c>
      <c r="Y57" s="88">
        <f t="shared" si="13"/>
        <v>0</v>
      </c>
      <c r="Z57" s="1"/>
      <c r="AA57" s="1"/>
    </row>
    <row r="58" spans="2:27" x14ac:dyDescent="0.25">
      <c r="B58" s="85">
        <v>1806</v>
      </c>
      <c r="C58" s="85" t="s">
        <v>77</v>
      </c>
      <c r="D58" s="1">
        <v>559161</v>
      </c>
      <c r="E58" s="85">
        <f t="shared" si="5"/>
        <v>25989.356263072274</v>
      </c>
      <c r="F58" s="86">
        <f t="shared" si="0"/>
        <v>0.84658512997669977</v>
      </c>
      <c r="G58" s="190">
        <f t="shared" si="1"/>
        <v>2826.4306438163949</v>
      </c>
      <c r="H58" s="190">
        <f t="shared" si="6"/>
        <v>60810.655301709732</v>
      </c>
      <c r="I58" s="190">
        <f t="shared" si="2"/>
        <v>574.24861879607761</v>
      </c>
      <c r="J58" s="87">
        <f t="shared" si="7"/>
        <v>12354.95903339761</v>
      </c>
      <c r="K58" s="190">
        <f t="shared" si="8"/>
        <v>139.33832443485443</v>
      </c>
      <c r="L58" s="87">
        <f t="shared" si="3"/>
        <v>2997.8640502158928</v>
      </c>
      <c r="M58" s="88">
        <f t="shared" si="9"/>
        <v>63808.519351925628</v>
      </c>
      <c r="N58" s="88">
        <f t="shared" si="10"/>
        <v>622969.51935192558</v>
      </c>
      <c r="O58" s="88">
        <f t="shared" si="11"/>
        <v>28955.12523132352</v>
      </c>
      <c r="P58" s="89">
        <f t="shared" si="4"/>
        <v>0.94319298290129694</v>
      </c>
      <c r="Q58" s="197">
        <v>1822.1810891449713</v>
      </c>
      <c r="R58" s="92">
        <f t="shared" si="12"/>
        <v>2.0718824558104892E-2</v>
      </c>
      <c r="S58" s="92">
        <f t="shared" si="12"/>
        <v>2.1430457482500505E-2</v>
      </c>
      <c r="T58" s="91">
        <v>21515</v>
      </c>
      <c r="U58" s="193">
        <v>547811</v>
      </c>
      <c r="V58" s="193">
        <v>25444.078030654899</v>
      </c>
      <c r="W58" s="199"/>
      <c r="X58" s="88">
        <v>0</v>
      </c>
      <c r="Y58" s="88">
        <f t="shared" si="13"/>
        <v>0</v>
      </c>
      <c r="Z58" s="1"/>
      <c r="AA58" s="1"/>
    </row>
    <row r="59" spans="2:27" x14ac:dyDescent="0.25">
      <c r="B59" s="85">
        <v>1811</v>
      </c>
      <c r="C59" s="85" t="s">
        <v>78</v>
      </c>
      <c r="D59" s="1">
        <v>36666</v>
      </c>
      <c r="E59" s="85">
        <f t="shared" si="5"/>
        <v>26359.453630481668</v>
      </c>
      <c r="F59" s="86">
        <f t="shared" si="0"/>
        <v>0.85864079325365072</v>
      </c>
      <c r="G59" s="190">
        <f t="shared" si="1"/>
        <v>2604.3722233707581</v>
      </c>
      <c r="H59" s="190">
        <f t="shared" si="6"/>
        <v>3622.6817627087244</v>
      </c>
      <c r="I59" s="190">
        <f t="shared" si="2"/>
        <v>444.71454020278941</v>
      </c>
      <c r="J59" s="87">
        <f t="shared" si="7"/>
        <v>618.59792542208004</v>
      </c>
      <c r="K59" s="190">
        <f t="shared" si="8"/>
        <v>9.8042458415662281</v>
      </c>
      <c r="L59" s="87">
        <f t="shared" si="3"/>
        <v>13.637705965618624</v>
      </c>
      <c r="M59" s="88">
        <f t="shared" si="9"/>
        <v>3636.3194686743432</v>
      </c>
      <c r="N59" s="88">
        <f t="shared" si="10"/>
        <v>40302.319468674345</v>
      </c>
      <c r="O59" s="88">
        <f t="shared" si="11"/>
        <v>28973.63009969399</v>
      </c>
      <c r="P59" s="89">
        <f t="shared" si="4"/>
        <v>0.94379576606514448</v>
      </c>
      <c r="Q59" s="197">
        <v>209.84503114109566</v>
      </c>
      <c r="R59" s="92">
        <f t="shared" si="12"/>
        <v>-9.0737755734655923E-2</v>
      </c>
      <c r="S59" s="92">
        <f t="shared" si="12"/>
        <v>-8.0932627291823336E-2</v>
      </c>
      <c r="T59" s="91">
        <v>1391</v>
      </c>
      <c r="U59" s="193">
        <v>40325</v>
      </c>
      <c r="V59" s="193">
        <v>28680.654338549077</v>
      </c>
      <c r="W59" s="199"/>
      <c r="X59" s="88">
        <v>0</v>
      </c>
      <c r="Y59" s="88">
        <f t="shared" si="13"/>
        <v>0</v>
      </c>
      <c r="Z59" s="1"/>
      <c r="AA59" s="1"/>
    </row>
    <row r="60" spans="2:27" x14ac:dyDescent="0.25">
      <c r="B60" s="85">
        <v>1812</v>
      </c>
      <c r="C60" s="85" t="s">
        <v>79</v>
      </c>
      <c r="D60" s="1">
        <v>45942</v>
      </c>
      <c r="E60" s="85">
        <f t="shared" si="5"/>
        <v>23320.81218274112</v>
      </c>
      <c r="F60" s="86">
        <f t="shared" si="0"/>
        <v>0.75965917020194074</v>
      </c>
      <c r="G60" s="190">
        <f t="shared" si="1"/>
        <v>4427.5570920150867</v>
      </c>
      <c r="H60" s="190">
        <f t="shared" si="6"/>
        <v>8722.2874712697212</v>
      </c>
      <c r="I60" s="190">
        <f t="shared" si="2"/>
        <v>1508.2390469119814</v>
      </c>
      <c r="J60" s="87">
        <f t="shared" si="7"/>
        <v>2971.2309224166033</v>
      </c>
      <c r="K60" s="190">
        <f t="shared" si="8"/>
        <v>1073.3287525507583</v>
      </c>
      <c r="L60" s="87">
        <f t="shared" si="3"/>
        <v>2114.4576425249938</v>
      </c>
      <c r="M60" s="88">
        <f t="shared" si="9"/>
        <v>10836.745113794716</v>
      </c>
      <c r="N60" s="88">
        <f t="shared" si="10"/>
        <v>56778.745113794714</v>
      </c>
      <c r="O60" s="88">
        <f t="shared" si="11"/>
        <v>28821.69802730696</v>
      </c>
      <c r="P60" s="89">
        <f t="shared" si="4"/>
        <v>0.93884668491255885</v>
      </c>
      <c r="Q60" s="197">
        <v>189.72703907113282</v>
      </c>
      <c r="R60" s="92">
        <f t="shared" si="12"/>
        <v>-5.1803847106414593E-2</v>
      </c>
      <c r="S60" s="92">
        <f t="shared" si="12"/>
        <v>-4.6509350821221949E-2</v>
      </c>
      <c r="T60" s="91">
        <v>1970</v>
      </c>
      <c r="U60" s="193">
        <v>48452</v>
      </c>
      <c r="V60" s="193">
        <v>24458.354366481577</v>
      </c>
      <c r="W60" s="199"/>
      <c r="X60" s="88">
        <v>0</v>
      </c>
      <c r="Y60" s="88">
        <f t="shared" si="13"/>
        <v>0</v>
      </c>
      <c r="Z60" s="1"/>
      <c r="AA60" s="1"/>
    </row>
    <row r="61" spans="2:27" x14ac:dyDescent="0.25">
      <c r="B61" s="85">
        <v>1813</v>
      </c>
      <c r="C61" s="85" t="s">
        <v>80</v>
      </c>
      <c r="D61" s="1">
        <v>213700</v>
      </c>
      <c r="E61" s="85">
        <f t="shared" si="5"/>
        <v>27443.17452163863</v>
      </c>
      <c r="F61" s="86">
        <f t="shared" si="0"/>
        <v>0.89394224444050385</v>
      </c>
      <c r="G61" s="190">
        <f t="shared" si="1"/>
        <v>1954.139688676581</v>
      </c>
      <c r="H61" s="190">
        <f t="shared" si="6"/>
        <v>15216.885755724536</v>
      </c>
      <c r="I61" s="190">
        <f t="shared" si="2"/>
        <v>65.41222829785292</v>
      </c>
      <c r="J61" s="87">
        <f t="shared" si="7"/>
        <v>509.36502175538067</v>
      </c>
      <c r="K61" s="190">
        <f t="shared" si="8"/>
        <v>-369.49806606337029</v>
      </c>
      <c r="L61" s="87">
        <f t="shared" si="3"/>
        <v>-2877.2814404354644</v>
      </c>
      <c r="M61" s="88">
        <f t="shared" si="9"/>
        <v>12339.604315289071</v>
      </c>
      <c r="N61" s="88">
        <f t="shared" si="10"/>
        <v>226039.60431528906</v>
      </c>
      <c r="O61" s="88">
        <f t="shared" si="11"/>
        <v>29027.816144251836</v>
      </c>
      <c r="P61" s="89">
        <f t="shared" si="4"/>
        <v>0.94556083862448703</v>
      </c>
      <c r="Q61" s="197">
        <v>674.49835190199701</v>
      </c>
      <c r="R61" s="92">
        <f t="shared" si="12"/>
        <v>-0.10535988646401553</v>
      </c>
      <c r="S61" s="92">
        <f t="shared" si="12"/>
        <v>-0.10650877578408224</v>
      </c>
      <c r="T61" s="91">
        <v>7787</v>
      </c>
      <c r="U61" s="193">
        <v>238867</v>
      </c>
      <c r="V61" s="193">
        <v>30714.542882859714</v>
      </c>
      <c r="W61" s="199"/>
      <c r="X61" s="88">
        <v>0</v>
      </c>
      <c r="Y61" s="88">
        <f t="shared" si="13"/>
        <v>0</v>
      </c>
      <c r="Z61" s="1"/>
      <c r="AA61" s="1"/>
    </row>
    <row r="62" spans="2:27" x14ac:dyDescent="0.25">
      <c r="B62" s="85">
        <v>1815</v>
      </c>
      <c r="C62" s="85" t="s">
        <v>81</v>
      </c>
      <c r="D62" s="1">
        <v>30377</v>
      </c>
      <c r="E62" s="85">
        <f t="shared" si="5"/>
        <v>24919.606234618543</v>
      </c>
      <c r="F62" s="86">
        <f t="shared" si="0"/>
        <v>0.81173876988551597</v>
      </c>
      <c r="G62" s="190">
        <f t="shared" si="1"/>
        <v>3468.2806608886335</v>
      </c>
      <c r="H62" s="190">
        <f t="shared" si="6"/>
        <v>4227.8341256232443</v>
      </c>
      <c r="I62" s="190">
        <f t="shared" si="2"/>
        <v>948.66112875488341</v>
      </c>
      <c r="J62" s="87">
        <f t="shared" si="7"/>
        <v>1156.417915952203</v>
      </c>
      <c r="K62" s="190">
        <f t="shared" si="8"/>
        <v>513.75083439366017</v>
      </c>
      <c r="L62" s="87">
        <f t="shared" si="3"/>
        <v>626.26226712587174</v>
      </c>
      <c r="M62" s="88">
        <f t="shared" si="9"/>
        <v>4854.0963927491157</v>
      </c>
      <c r="N62" s="88">
        <f t="shared" si="10"/>
        <v>35231.096392749118</v>
      </c>
      <c r="O62" s="88">
        <f t="shared" si="11"/>
        <v>28901.637729900835</v>
      </c>
      <c r="P62" s="89">
        <f t="shared" si="4"/>
        <v>0.94145066489673779</v>
      </c>
      <c r="Q62" s="197">
        <v>105.75754346584381</v>
      </c>
      <c r="R62" s="92">
        <f t="shared" si="12"/>
        <v>-0.12073057774690286</v>
      </c>
      <c r="S62" s="92">
        <f t="shared" si="12"/>
        <v>-0.15246794819738371</v>
      </c>
      <c r="T62" s="91">
        <v>1219</v>
      </c>
      <c r="U62" s="193">
        <v>34548</v>
      </c>
      <c r="V62" s="193">
        <v>29402.553191489362</v>
      </c>
      <c r="W62" s="199"/>
      <c r="X62" s="88">
        <v>0</v>
      </c>
      <c r="Y62" s="88">
        <f t="shared" si="13"/>
        <v>0</v>
      </c>
      <c r="Z62" s="1"/>
      <c r="AA62" s="1"/>
    </row>
    <row r="63" spans="2:27" x14ac:dyDescent="0.25">
      <c r="B63" s="85">
        <v>1816</v>
      </c>
      <c r="C63" s="85" t="s">
        <v>82</v>
      </c>
      <c r="D63" s="1">
        <v>11163</v>
      </c>
      <c r="E63" s="85">
        <f t="shared" si="5"/>
        <v>24588.105726872247</v>
      </c>
      <c r="F63" s="86">
        <f t="shared" si="0"/>
        <v>0.80094037235704385</v>
      </c>
      <c r="G63" s="190">
        <f t="shared" si="1"/>
        <v>3667.1809655364109</v>
      </c>
      <c r="H63" s="190">
        <f t="shared" si="6"/>
        <v>1664.9001583535305</v>
      </c>
      <c r="I63" s="190">
        <f t="shared" si="2"/>
        <v>1064.6863064660868</v>
      </c>
      <c r="J63" s="87">
        <f t="shared" si="7"/>
        <v>483.36758313560341</v>
      </c>
      <c r="K63" s="190">
        <f t="shared" si="8"/>
        <v>629.77601210486364</v>
      </c>
      <c r="L63" s="87">
        <f t="shared" si="3"/>
        <v>285.91830949560807</v>
      </c>
      <c r="M63" s="88">
        <f t="shared" si="9"/>
        <v>1950.8184678491386</v>
      </c>
      <c r="N63" s="88">
        <f t="shared" si="10"/>
        <v>13113.818467849138</v>
      </c>
      <c r="O63" s="88">
        <f t="shared" si="11"/>
        <v>28885.062704513519</v>
      </c>
      <c r="P63" s="89">
        <f t="shared" si="4"/>
        <v>0.94091074502031413</v>
      </c>
      <c r="Q63" s="197">
        <v>-10.644073229291507</v>
      </c>
      <c r="R63" s="92">
        <f t="shared" si="12"/>
        <v>-0.14216552678091141</v>
      </c>
      <c r="S63" s="92">
        <f t="shared" si="12"/>
        <v>-0.12704950082110369</v>
      </c>
      <c r="T63" s="91">
        <v>454</v>
      </c>
      <c r="U63" s="193">
        <v>13013</v>
      </c>
      <c r="V63" s="193">
        <v>28166.666666666668</v>
      </c>
      <c r="W63" s="199"/>
      <c r="X63" s="88">
        <v>0</v>
      </c>
      <c r="Y63" s="88">
        <f t="shared" si="13"/>
        <v>0</v>
      </c>
      <c r="Z63" s="1"/>
      <c r="AA63" s="1"/>
    </row>
    <row r="64" spans="2:27" x14ac:dyDescent="0.25">
      <c r="B64" s="85">
        <v>1818</v>
      </c>
      <c r="C64" s="85" t="s">
        <v>55</v>
      </c>
      <c r="D64" s="1">
        <v>50414</v>
      </c>
      <c r="E64" s="85">
        <f t="shared" si="5"/>
        <v>27413.811854268624</v>
      </c>
      <c r="F64" s="86">
        <f t="shared" si="0"/>
        <v>0.89298577605705187</v>
      </c>
      <c r="G64" s="190">
        <f t="shared" si="1"/>
        <v>1971.7572890985844</v>
      </c>
      <c r="H64" s="190">
        <f t="shared" si="6"/>
        <v>3626.0616546522965</v>
      </c>
      <c r="I64" s="190">
        <f t="shared" si="2"/>
        <v>75.689161877354849</v>
      </c>
      <c r="J64" s="87">
        <f t="shared" si="7"/>
        <v>139.19236869245557</v>
      </c>
      <c r="K64" s="190">
        <f t="shared" si="8"/>
        <v>-359.22113248386836</v>
      </c>
      <c r="L64" s="87">
        <f t="shared" si="3"/>
        <v>-660.60766263783387</v>
      </c>
      <c r="M64" s="88">
        <f t="shared" si="9"/>
        <v>2965.4539920144625</v>
      </c>
      <c r="N64" s="88">
        <f t="shared" si="10"/>
        <v>53379.45399201446</v>
      </c>
      <c r="O64" s="88">
        <f t="shared" si="11"/>
        <v>29026.348010883339</v>
      </c>
      <c r="P64" s="89">
        <f t="shared" si="4"/>
        <v>0.94551301520531461</v>
      </c>
      <c r="Q64" s="197">
        <v>-32.927093983841587</v>
      </c>
      <c r="R64" s="92">
        <f t="shared" si="12"/>
        <v>2.7847396268448898E-3</v>
      </c>
      <c r="S64" s="92">
        <f t="shared" si="12"/>
        <v>-4.8492931925002338E-3</v>
      </c>
      <c r="T64" s="91">
        <v>1839</v>
      </c>
      <c r="U64" s="193">
        <v>50274</v>
      </c>
      <c r="V64" s="193">
        <v>27547.39726027397</v>
      </c>
      <c r="W64" s="199"/>
      <c r="X64" s="88">
        <v>0</v>
      </c>
      <c r="Y64" s="88">
        <f t="shared" si="13"/>
        <v>0</v>
      </c>
      <c r="Z64" s="1"/>
      <c r="AA64" s="1"/>
    </row>
    <row r="65" spans="2:27" x14ac:dyDescent="0.25">
      <c r="B65" s="85">
        <v>1820</v>
      </c>
      <c r="C65" s="85" t="s">
        <v>83</v>
      </c>
      <c r="D65" s="1">
        <v>175238</v>
      </c>
      <c r="E65" s="85">
        <f t="shared" si="5"/>
        <v>24005.205479452055</v>
      </c>
      <c r="F65" s="86">
        <f t="shared" si="0"/>
        <v>0.78195280387975763</v>
      </c>
      <c r="G65" s="190">
        <f t="shared" si="1"/>
        <v>4016.9211139885256</v>
      </c>
      <c r="H65" s="190">
        <f t="shared" si="6"/>
        <v>29323.524132116236</v>
      </c>
      <c r="I65" s="190">
        <f t="shared" si="2"/>
        <v>1268.7013930631538</v>
      </c>
      <c r="J65" s="87">
        <f t="shared" si="7"/>
        <v>9261.5201693610234</v>
      </c>
      <c r="K65" s="190">
        <f t="shared" si="8"/>
        <v>833.79109870193065</v>
      </c>
      <c r="L65" s="87">
        <f t="shared" si="3"/>
        <v>6086.6750205240942</v>
      </c>
      <c r="M65" s="88">
        <f t="shared" si="9"/>
        <v>35410.199152640329</v>
      </c>
      <c r="N65" s="88">
        <f t="shared" si="10"/>
        <v>210648.19915264033</v>
      </c>
      <c r="O65" s="88">
        <f t="shared" si="11"/>
        <v>28855.917692142513</v>
      </c>
      <c r="P65" s="89">
        <f t="shared" si="4"/>
        <v>0.93996136659644991</v>
      </c>
      <c r="Q65" s="197">
        <v>655.31313970522751</v>
      </c>
      <c r="R65" s="92">
        <f t="shared" si="12"/>
        <v>-2.0250475232025049E-2</v>
      </c>
      <c r="S65" s="92">
        <f t="shared" si="12"/>
        <v>-1.5821470531019108E-2</v>
      </c>
      <c r="T65" s="91">
        <v>7300</v>
      </c>
      <c r="U65" s="193">
        <v>178860</v>
      </c>
      <c r="V65" s="193">
        <v>24391.108686758489</v>
      </c>
      <c r="W65" s="199"/>
      <c r="X65" s="88">
        <v>0</v>
      </c>
      <c r="Y65" s="88">
        <f t="shared" si="13"/>
        <v>0</v>
      </c>
      <c r="Z65" s="1"/>
      <c r="AA65" s="1"/>
    </row>
    <row r="66" spans="2:27" x14ac:dyDescent="0.25">
      <c r="B66" s="85">
        <v>1822</v>
      </c>
      <c r="C66" s="85" t="s">
        <v>84</v>
      </c>
      <c r="D66" s="1">
        <v>46811</v>
      </c>
      <c r="E66" s="85">
        <f t="shared" si="5"/>
        <v>20621.585903083702</v>
      </c>
      <c r="F66" s="86">
        <f t="shared" si="0"/>
        <v>0.67173375921178147</v>
      </c>
      <c r="G66" s="190">
        <f t="shared" si="1"/>
        <v>6047.0928598095379</v>
      </c>
      <c r="H66" s="190">
        <f t="shared" si="6"/>
        <v>13726.900791767652</v>
      </c>
      <c r="I66" s="190">
        <f t="shared" si="2"/>
        <v>2452.9682447920777</v>
      </c>
      <c r="J66" s="87">
        <f t="shared" si="7"/>
        <v>5568.2379156780171</v>
      </c>
      <c r="K66" s="190">
        <f t="shared" si="8"/>
        <v>2018.0579504308546</v>
      </c>
      <c r="L66" s="87">
        <f t="shared" si="3"/>
        <v>4580.99154747804</v>
      </c>
      <c r="M66" s="88">
        <f t="shared" si="9"/>
        <v>18307.892339245693</v>
      </c>
      <c r="N66" s="88">
        <f t="shared" si="10"/>
        <v>65118.892339245693</v>
      </c>
      <c r="O66" s="88">
        <f t="shared" si="11"/>
        <v>28686.736713324095</v>
      </c>
      <c r="P66" s="89">
        <f t="shared" si="4"/>
        <v>0.9344504143630511</v>
      </c>
      <c r="Q66" s="197">
        <v>392.32963385354378</v>
      </c>
      <c r="R66" s="92">
        <f t="shared" si="12"/>
        <v>4.8657003965142588E-2</v>
      </c>
      <c r="S66" s="92">
        <f t="shared" si="12"/>
        <v>4.2651479272831208E-2</v>
      </c>
      <c r="T66" s="91">
        <v>2270</v>
      </c>
      <c r="U66" s="193">
        <v>44639</v>
      </c>
      <c r="V66" s="193">
        <v>19778.02392556491</v>
      </c>
      <c r="W66" s="199"/>
      <c r="X66" s="88">
        <v>0</v>
      </c>
      <c r="Y66" s="88">
        <f t="shared" si="13"/>
        <v>0</v>
      </c>
      <c r="Z66" s="1"/>
      <c r="AA66" s="1"/>
    </row>
    <row r="67" spans="2:27" x14ac:dyDescent="0.25">
      <c r="B67" s="85">
        <v>1824</v>
      </c>
      <c r="C67" s="85" t="s">
        <v>85</v>
      </c>
      <c r="D67" s="1">
        <v>322017</v>
      </c>
      <c r="E67" s="85">
        <f t="shared" si="5"/>
        <v>24135.586868535451</v>
      </c>
      <c r="F67" s="86">
        <f t="shared" si="0"/>
        <v>0.78619988657416606</v>
      </c>
      <c r="G67" s="190">
        <f t="shared" si="1"/>
        <v>3938.6922805384884</v>
      </c>
      <c r="H67" s="190">
        <f t="shared" si="6"/>
        <v>52550.032406944512</v>
      </c>
      <c r="I67" s="190">
        <f t="shared" si="2"/>
        <v>1223.0679068839654</v>
      </c>
      <c r="J67" s="87">
        <f t="shared" si="7"/>
        <v>16318.172013645866</v>
      </c>
      <c r="K67" s="190">
        <f t="shared" si="8"/>
        <v>788.15761252274228</v>
      </c>
      <c r="L67" s="87">
        <f t="shared" si="3"/>
        <v>10515.598866278428</v>
      </c>
      <c r="M67" s="88">
        <f t="shared" si="9"/>
        <v>63065.631273222942</v>
      </c>
      <c r="N67" s="88">
        <f t="shared" si="10"/>
        <v>385082.63127322297</v>
      </c>
      <c r="O67" s="88">
        <f t="shared" si="11"/>
        <v>28862.436761596684</v>
      </c>
      <c r="P67" s="89">
        <f t="shared" si="4"/>
        <v>0.94017372073117045</v>
      </c>
      <c r="Q67" s="197">
        <v>1406.5113986228898</v>
      </c>
      <c r="R67" s="92">
        <f t="shared" si="12"/>
        <v>-7.6762360249978427E-3</v>
      </c>
      <c r="S67" s="92">
        <f t="shared" si="12"/>
        <v>-1.5783213260290658E-2</v>
      </c>
      <c r="T67" s="91">
        <v>13342</v>
      </c>
      <c r="U67" s="193">
        <v>324508</v>
      </c>
      <c r="V67" s="193">
        <v>24522.632811909622</v>
      </c>
      <c r="W67" s="199"/>
      <c r="X67" s="88">
        <v>0</v>
      </c>
      <c r="Y67" s="88">
        <f t="shared" si="13"/>
        <v>0</v>
      </c>
      <c r="Z67" s="1"/>
      <c r="AA67" s="1"/>
    </row>
    <row r="68" spans="2:27" x14ac:dyDescent="0.25">
      <c r="B68" s="85">
        <v>1825</v>
      </c>
      <c r="C68" s="85" t="s">
        <v>86</v>
      </c>
      <c r="D68" s="1">
        <v>31671</v>
      </c>
      <c r="E68" s="85">
        <f t="shared" si="5"/>
        <v>21781.980742778542</v>
      </c>
      <c r="F68" s="86">
        <f t="shared" si="0"/>
        <v>0.70953281072515739</v>
      </c>
      <c r="G68" s="190">
        <f t="shared" si="1"/>
        <v>5350.8559559926334</v>
      </c>
      <c r="H68" s="190">
        <f t="shared" si="6"/>
        <v>7780.1445600132884</v>
      </c>
      <c r="I68" s="190">
        <f t="shared" si="2"/>
        <v>2046.8300508988837</v>
      </c>
      <c r="J68" s="87">
        <f t="shared" si="7"/>
        <v>2976.0908940069767</v>
      </c>
      <c r="K68" s="190">
        <f t="shared" si="8"/>
        <v>1611.9197565376605</v>
      </c>
      <c r="L68" s="87">
        <f t="shared" si="3"/>
        <v>2343.7313260057581</v>
      </c>
      <c r="M68" s="88">
        <f t="shared" si="9"/>
        <v>10123.875886019046</v>
      </c>
      <c r="N68" s="88">
        <f t="shared" si="10"/>
        <v>41794.875886019043</v>
      </c>
      <c r="O68" s="88">
        <f t="shared" si="11"/>
        <v>28744.75645530883</v>
      </c>
      <c r="P68" s="89">
        <f t="shared" si="4"/>
        <v>0.93634036693871969</v>
      </c>
      <c r="Q68" s="197">
        <v>0.96457604539682507</v>
      </c>
      <c r="R68" s="92">
        <f t="shared" si="12"/>
        <v>3.5236818880135981E-2</v>
      </c>
      <c r="S68" s="92">
        <f t="shared" si="12"/>
        <v>4.022076505081066E-2</v>
      </c>
      <c r="T68" s="91">
        <v>1454</v>
      </c>
      <c r="U68" s="193">
        <v>30593</v>
      </c>
      <c r="V68" s="193">
        <v>20939.767282683093</v>
      </c>
      <c r="W68" s="199"/>
      <c r="X68" s="88">
        <v>0</v>
      </c>
      <c r="Y68" s="88">
        <f t="shared" si="13"/>
        <v>0</v>
      </c>
      <c r="Z68" s="1"/>
      <c r="AA68" s="1"/>
    </row>
    <row r="69" spans="2:27" x14ac:dyDescent="0.25">
      <c r="B69" s="85">
        <v>1826</v>
      </c>
      <c r="C69" s="85" t="s">
        <v>87</v>
      </c>
      <c r="D69" s="1">
        <v>25977</v>
      </c>
      <c r="E69" s="85">
        <f t="shared" si="5"/>
        <v>20326.291079812207</v>
      </c>
      <c r="F69" s="86">
        <f t="shared" si="0"/>
        <v>0.66211473656996434</v>
      </c>
      <c r="G69" s="190">
        <f t="shared" si="1"/>
        <v>6224.2697537724353</v>
      </c>
      <c r="H69" s="190">
        <f t="shared" si="6"/>
        <v>7954.6167453211719</v>
      </c>
      <c r="I69" s="190">
        <f t="shared" si="2"/>
        <v>2556.3214329371008</v>
      </c>
      <c r="J69" s="87">
        <f t="shared" si="7"/>
        <v>3266.9787912936149</v>
      </c>
      <c r="K69" s="190">
        <f t="shared" si="8"/>
        <v>2121.4111385758774</v>
      </c>
      <c r="L69" s="87">
        <f t="shared" si="3"/>
        <v>2711.1634350999716</v>
      </c>
      <c r="M69" s="88">
        <f t="shared" si="9"/>
        <v>10665.780180421143</v>
      </c>
      <c r="N69" s="88">
        <f t="shared" si="10"/>
        <v>36642.780180421141</v>
      </c>
      <c r="O69" s="88">
        <f t="shared" si="11"/>
        <v>28671.971972160518</v>
      </c>
      <c r="P69" s="89">
        <f t="shared" si="4"/>
        <v>0.9339694632309602</v>
      </c>
      <c r="Q69" s="197">
        <v>156.32505377305097</v>
      </c>
      <c r="R69" s="92">
        <f t="shared" si="12"/>
        <v>7.7302699788495827E-2</v>
      </c>
      <c r="S69" s="92">
        <f t="shared" si="12"/>
        <v>7.3087900493548685E-2</v>
      </c>
      <c r="T69" s="91">
        <v>1278</v>
      </c>
      <c r="U69" s="193">
        <v>24113</v>
      </c>
      <c r="V69" s="193">
        <v>18941.869599371563</v>
      </c>
      <c r="W69" s="199"/>
      <c r="X69" s="88">
        <v>0</v>
      </c>
      <c r="Y69" s="88">
        <f t="shared" si="13"/>
        <v>0</v>
      </c>
      <c r="Z69" s="1"/>
      <c r="AA69" s="1"/>
    </row>
    <row r="70" spans="2:27" x14ac:dyDescent="0.25">
      <c r="B70" s="85">
        <v>1827</v>
      </c>
      <c r="C70" s="85" t="s">
        <v>88</v>
      </c>
      <c r="D70" s="1">
        <v>42002</v>
      </c>
      <c r="E70" s="85">
        <f t="shared" si="5"/>
        <v>30195.542774982026</v>
      </c>
      <c r="F70" s="86">
        <f t="shared" si="0"/>
        <v>0.9835987181105067</v>
      </c>
      <c r="G70" s="190">
        <f t="shared" si="1"/>
        <v>302.71873667054314</v>
      </c>
      <c r="H70" s="190">
        <f t="shared" si="6"/>
        <v>421.08176270872553</v>
      </c>
      <c r="I70" s="190">
        <f t="shared" si="2"/>
        <v>0</v>
      </c>
      <c r="J70" s="87">
        <f t="shared" si="7"/>
        <v>0</v>
      </c>
      <c r="K70" s="190">
        <f t="shared" si="8"/>
        <v>-434.91029436122318</v>
      </c>
      <c r="L70" s="87">
        <f t="shared" si="3"/>
        <v>-604.96021945646146</v>
      </c>
      <c r="M70" s="88">
        <f t="shared" si="9"/>
        <v>-183.87845674773592</v>
      </c>
      <c r="N70" s="88">
        <f t="shared" si="10"/>
        <v>41818.121543252266</v>
      </c>
      <c r="O70" s="88">
        <f t="shared" si="11"/>
        <v>30063.351217291347</v>
      </c>
      <c r="P70" s="89">
        <f t="shared" si="4"/>
        <v>0.97929267043789081</v>
      </c>
      <c r="Q70" s="197">
        <v>7.2927979021758347</v>
      </c>
      <c r="R70" s="92">
        <f t="shared" si="12"/>
        <v>-3.4876272272177278E-3</v>
      </c>
      <c r="S70" s="92">
        <f t="shared" si="12"/>
        <v>-1.9248426796593256E-2</v>
      </c>
      <c r="T70" s="91">
        <v>1391</v>
      </c>
      <c r="U70" s="193">
        <v>42149</v>
      </c>
      <c r="V70" s="193">
        <v>30788.166544923304</v>
      </c>
      <c r="W70" s="199"/>
      <c r="X70" s="88">
        <v>0</v>
      </c>
      <c r="Y70" s="88">
        <f t="shared" si="13"/>
        <v>0</v>
      </c>
      <c r="Z70" s="1"/>
      <c r="AA70" s="1"/>
    </row>
    <row r="71" spans="2:27" x14ac:dyDescent="0.25">
      <c r="B71" s="85">
        <v>1828</v>
      </c>
      <c r="C71" s="85" t="s">
        <v>89</v>
      </c>
      <c r="D71" s="1">
        <v>41428</v>
      </c>
      <c r="E71" s="85">
        <f t="shared" si="5"/>
        <v>23234.99719573752</v>
      </c>
      <c r="F71" s="86">
        <f t="shared" ref="F71:F134" si="14">E71/E$364</f>
        <v>0.75686380693126143</v>
      </c>
      <c r="G71" s="190">
        <f t="shared" ref="G71:G134" si="15">($E$364+$Y$364-E71-Y71)*0.6</f>
        <v>4479.046084217247</v>
      </c>
      <c r="H71" s="190">
        <f t="shared" ref="H71:H134" si="16">G71*T71/1000</f>
        <v>7986.1391681593514</v>
      </c>
      <c r="I71" s="190">
        <f t="shared" ref="I71:I134" si="17">IF(E71+Y71&lt;(E$364+Y$364)*0.9,((E$364+Y$364)*0.9-E71-Y71)*0.35,0)</f>
        <v>1538.2742923632413</v>
      </c>
      <c r="J71" s="87">
        <f t="shared" ref="J71:J134" si="18">I71*T71/1000</f>
        <v>2742.7430632836595</v>
      </c>
      <c r="K71" s="190">
        <f t="shared" si="8"/>
        <v>1103.3639980020182</v>
      </c>
      <c r="L71" s="87">
        <f t="shared" ref="L71:L134" si="19">K71*T71/1000</f>
        <v>1967.2980084375984</v>
      </c>
      <c r="M71" s="88">
        <f t="shared" si="9"/>
        <v>9953.4371765969499</v>
      </c>
      <c r="N71" s="88">
        <f t="shared" si="10"/>
        <v>51381.437176596948</v>
      </c>
      <c r="O71" s="88">
        <f t="shared" si="11"/>
        <v>28817.407277956787</v>
      </c>
      <c r="P71" s="89">
        <f t="shared" ref="P71:P134" si="20">O71/O$364</f>
        <v>0.93870691674902518</v>
      </c>
      <c r="Q71" s="197">
        <v>125.1944216567681</v>
      </c>
      <c r="R71" s="92">
        <f t="shared" si="12"/>
        <v>0.12429439861050803</v>
      </c>
      <c r="S71" s="92">
        <f t="shared" si="12"/>
        <v>7.0696516455772601E-2</v>
      </c>
      <c r="T71" s="91">
        <v>1783</v>
      </c>
      <c r="U71" s="193">
        <v>36848</v>
      </c>
      <c r="V71" s="193">
        <v>21700.824499411072</v>
      </c>
      <c r="W71" s="199"/>
      <c r="X71" s="88">
        <v>0</v>
      </c>
      <c r="Y71" s="88">
        <f t="shared" si="13"/>
        <v>0</v>
      </c>
      <c r="Z71" s="1"/>
      <c r="AA71" s="1"/>
    </row>
    <row r="72" spans="2:27" x14ac:dyDescent="0.25">
      <c r="B72" s="85">
        <v>1832</v>
      </c>
      <c r="C72" s="85" t="s">
        <v>90</v>
      </c>
      <c r="D72" s="1">
        <v>122621</v>
      </c>
      <c r="E72" s="85">
        <f t="shared" ref="E72:E135" si="21">D72/T72*1000</f>
        <v>27499.663601704418</v>
      </c>
      <c r="F72" s="86">
        <f t="shared" si="14"/>
        <v>0.89578233677313734</v>
      </c>
      <c r="G72" s="190">
        <f t="shared" si="15"/>
        <v>1920.2462406371078</v>
      </c>
      <c r="H72" s="190">
        <f t="shared" si="16"/>
        <v>8562.3779870008639</v>
      </c>
      <c r="I72" s="190">
        <f t="shared" si="17"/>
        <v>45.641050274826917</v>
      </c>
      <c r="J72" s="87">
        <f t="shared" si="18"/>
        <v>203.51344317545323</v>
      </c>
      <c r="K72" s="190">
        <f t="shared" ref="K72:K135" si="22">I72+J$366</f>
        <v>-389.26924408639627</v>
      </c>
      <c r="L72" s="87">
        <f t="shared" si="19"/>
        <v>-1735.7515593812409</v>
      </c>
      <c r="M72" s="88">
        <f t="shared" ref="M72:M135" si="23">+H72+L72</f>
        <v>6826.6264276196234</v>
      </c>
      <c r="N72" s="88">
        <f t="shared" ref="N72:N135" si="24">D72+M72</f>
        <v>129447.62642761963</v>
      </c>
      <c r="O72" s="88">
        <f t="shared" ref="O72:O135" si="25">N72/T72*1000</f>
        <v>29030.640598255133</v>
      </c>
      <c r="P72" s="89">
        <f t="shared" si="20"/>
        <v>0.94565284324111898</v>
      </c>
      <c r="Q72" s="197">
        <v>591.89577143132465</v>
      </c>
      <c r="R72" s="92">
        <f t="shared" ref="R72:S135" si="26">(D72-U72)/U72</f>
        <v>0.2860094389092816</v>
      </c>
      <c r="S72" s="92">
        <f t="shared" si="26"/>
        <v>0.274761542942145</v>
      </c>
      <c r="T72" s="91">
        <v>4459</v>
      </c>
      <c r="U72" s="193">
        <v>95350</v>
      </c>
      <c r="V72" s="193">
        <v>21572.398190045249</v>
      </c>
      <c r="W72" s="199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25">
      <c r="B73" s="85">
        <v>1833</v>
      </c>
      <c r="C73" s="85" t="s">
        <v>91</v>
      </c>
      <c r="D73" s="1">
        <v>665438</v>
      </c>
      <c r="E73" s="85">
        <f t="shared" si="21"/>
        <v>25613.471901462664</v>
      </c>
      <c r="F73" s="86">
        <f t="shared" si="14"/>
        <v>0.83434095940516351</v>
      </c>
      <c r="G73" s="190">
        <f t="shared" si="15"/>
        <v>3051.9612607821605</v>
      </c>
      <c r="H73" s="190">
        <f t="shared" si="16"/>
        <v>79289.953555120534</v>
      </c>
      <c r="I73" s="190">
        <f t="shared" si="17"/>
        <v>705.8081453594408</v>
      </c>
      <c r="J73" s="87">
        <f t="shared" si="18"/>
        <v>18336.895616438273</v>
      </c>
      <c r="K73" s="190">
        <f t="shared" si="22"/>
        <v>270.89785099821762</v>
      </c>
      <c r="L73" s="87">
        <f t="shared" si="19"/>
        <v>7037.9261689336936</v>
      </c>
      <c r="M73" s="88">
        <f t="shared" si="23"/>
        <v>86327.879724054234</v>
      </c>
      <c r="N73" s="88">
        <f t="shared" si="24"/>
        <v>751765.87972405425</v>
      </c>
      <c r="O73" s="88">
        <f t="shared" si="25"/>
        <v>28936.331013243042</v>
      </c>
      <c r="P73" s="89">
        <f t="shared" si="20"/>
        <v>0.94258077437272014</v>
      </c>
      <c r="Q73" s="197">
        <v>2594.6647081564297</v>
      </c>
      <c r="R73" s="92">
        <f t="shared" si="26"/>
        <v>3.4003309740426223E-2</v>
      </c>
      <c r="S73" s="92">
        <f t="shared" si="26"/>
        <v>3.8460906764711492E-2</v>
      </c>
      <c r="T73" s="91">
        <v>25980</v>
      </c>
      <c r="U73" s="193">
        <v>643555</v>
      </c>
      <c r="V73" s="193">
        <v>24664.839797639121</v>
      </c>
      <c r="W73" s="199"/>
      <c r="X73" s="88">
        <v>0</v>
      </c>
      <c r="Y73" s="88">
        <f t="shared" si="27"/>
        <v>0</v>
      </c>
      <c r="Z73" s="1"/>
      <c r="AA73" s="1"/>
    </row>
    <row r="74" spans="2:27" x14ac:dyDescent="0.25">
      <c r="B74" s="85">
        <v>1834</v>
      </c>
      <c r="C74" s="85" t="s">
        <v>92</v>
      </c>
      <c r="D74" s="1">
        <v>75694</v>
      </c>
      <c r="E74" s="85">
        <f t="shared" si="21"/>
        <v>40871.490280777536</v>
      </c>
      <c r="F74" s="86">
        <f t="shared" si="14"/>
        <v>1.3313602523067329</v>
      </c>
      <c r="G74" s="190">
        <f t="shared" si="15"/>
        <v>-6102.8497668067621</v>
      </c>
      <c r="H74" s="190">
        <f t="shared" si="16"/>
        <v>-11302.477768126122</v>
      </c>
      <c r="I74" s="190">
        <f t="shared" si="17"/>
        <v>0</v>
      </c>
      <c r="J74" s="87">
        <f t="shared" si="18"/>
        <v>0</v>
      </c>
      <c r="K74" s="190">
        <f t="shared" si="22"/>
        <v>-434.91029436122318</v>
      </c>
      <c r="L74" s="87">
        <f t="shared" si="19"/>
        <v>-805.45386515698533</v>
      </c>
      <c r="M74" s="88">
        <f t="shared" si="23"/>
        <v>-12107.931633283108</v>
      </c>
      <c r="N74" s="88">
        <f t="shared" si="24"/>
        <v>63586.068366716892</v>
      </c>
      <c r="O74" s="88">
        <f t="shared" si="25"/>
        <v>34333.730219609555</v>
      </c>
      <c r="P74" s="89">
        <f t="shared" si="20"/>
        <v>1.1183972841163814</v>
      </c>
      <c r="Q74" s="197">
        <v>-119.64222737971431</v>
      </c>
      <c r="R74" s="92">
        <f t="shared" si="26"/>
        <v>-5.6102153554549651E-2</v>
      </c>
      <c r="S74" s="92">
        <f t="shared" si="26"/>
        <v>-4.7437864467307522E-2</v>
      </c>
      <c r="T74" s="91">
        <v>1852</v>
      </c>
      <c r="U74" s="193">
        <v>80193</v>
      </c>
      <c r="V74" s="193">
        <v>42906.902086677372</v>
      </c>
      <c r="W74" s="199"/>
      <c r="X74" s="88">
        <v>0</v>
      </c>
      <c r="Y74" s="88">
        <f t="shared" si="27"/>
        <v>0</v>
      </c>
      <c r="Z74" s="1"/>
      <c r="AA74" s="1"/>
    </row>
    <row r="75" spans="2:27" x14ac:dyDescent="0.25">
      <c r="B75" s="85">
        <v>1835</v>
      </c>
      <c r="C75" s="85" t="s">
        <v>93</v>
      </c>
      <c r="D75" s="1">
        <v>11814</v>
      </c>
      <c r="E75" s="85">
        <f t="shared" si="21"/>
        <v>26608.10810810811</v>
      </c>
      <c r="F75" s="86">
        <f t="shared" si="14"/>
        <v>0.86674053920848904</v>
      </c>
      <c r="G75" s="190">
        <f t="shared" si="15"/>
        <v>2455.179536794893</v>
      </c>
      <c r="H75" s="190">
        <f t="shared" si="16"/>
        <v>1090.0997143369325</v>
      </c>
      <c r="I75" s="190">
        <f t="shared" si="17"/>
        <v>357.68547303353478</v>
      </c>
      <c r="J75" s="87">
        <f t="shared" si="18"/>
        <v>158.81235002688945</v>
      </c>
      <c r="K75" s="190">
        <f t="shared" si="22"/>
        <v>-77.224821327688403</v>
      </c>
      <c r="L75" s="87">
        <f t="shared" si="19"/>
        <v>-34.287820669493655</v>
      </c>
      <c r="M75" s="88">
        <f t="shared" si="23"/>
        <v>1055.8118936674389</v>
      </c>
      <c r="N75" s="88">
        <f t="shared" si="24"/>
        <v>12869.811893667438</v>
      </c>
      <c r="O75" s="88">
        <f t="shared" si="25"/>
        <v>28986.06282357531</v>
      </c>
      <c r="P75" s="89">
        <f t="shared" si="20"/>
        <v>0.94420075336288634</v>
      </c>
      <c r="Q75" s="197">
        <v>-397.52415972203835</v>
      </c>
      <c r="R75" s="92">
        <f t="shared" si="26"/>
        <v>-2.387837726183591E-2</v>
      </c>
      <c r="S75" s="92">
        <f t="shared" si="26"/>
        <v>-1.0687544522131016E-2</v>
      </c>
      <c r="T75" s="91">
        <v>444</v>
      </c>
      <c r="U75" s="193">
        <v>12103</v>
      </c>
      <c r="V75" s="193">
        <v>26895.555555555558</v>
      </c>
      <c r="W75" s="199"/>
      <c r="X75" s="88">
        <v>0</v>
      </c>
      <c r="Y75" s="88">
        <f t="shared" si="27"/>
        <v>0</v>
      </c>
      <c r="Z75" s="1"/>
      <c r="AA75" s="1"/>
    </row>
    <row r="76" spans="2:27" x14ac:dyDescent="0.25">
      <c r="B76" s="85">
        <v>1836</v>
      </c>
      <c r="C76" s="85" t="s">
        <v>94</v>
      </c>
      <c r="D76" s="1">
        <v>27160</v>
      </c>
      <c r="E76" s="85">
        <f t="shared" si="21"/>
        <v>23845.478489903424</v>
      </c>
      <c r="F76" s="86">
        <f t="shared" si="14"/>
        <v>0.77674980874440103</v>
      </c>
      <c r="G76" s="190">
        <f t="shared" si="15"/>
        <v>4112.7573077177049</v>
      </c>
      <c r="H76" s="190">
        <f t="shared" si="16"/>
        <v>4684.4305734904656</v>
      </c>
      <c r="I76" s="190">
        <f t="shared" si="17"/>
        <v>1324.6058394051749</v>
      </c>
      <c r="J76" s="87">
        <f t="shared" si="18"/>
        <v>1508.7260510824942</v>
      </c>
      <c r="K76" s="190">
        <f t="shared" si="22"/>
        <v>889.69554504395182</v>
      </c>
      <c r="L76" s="87">
        <f t="shared" si="19"/>
        <v>1013.3632258050611</v>
      </c>
      <c r="M76" s="88">
        <f t="shared" si="23"/>
        <v>5697.7937992955267</v>
      </c>
      <c r="N76" s="88">
        <f t="shared" si="24"/>
        <v>32857.793799295527</v>
      </c>
      <c r="O76" s="88">
        <f t="shared" si="25"/>
        <v>28847.931342665081</v>
      </c>
      <c r="P76" s="89">
        <f t="shared" si="20"/>
        <v>0.93970121683968211</v>
      </c>
      <c r="Q76" s="197">
        <v>-737.78314847612728</v>
      </c>
      <c r="R76" s="92">
        <f t="shared" si="26"/>
        <v>3.2071743426052589E-2</v>
      </c>
      <c r="S76" s="92">
        <f t="shared" si="26"/>
        <v>4.475743649713676E-2</v>
      </c>
      <c r="T76" s="91">
        <v>1139</v>
      </c>
      <c r="U76" s="193">
        <v>26316</v>
      </c>
      <c r="V76" s="193">
        <v>22823.937554206415</v>
      </c>
      <c r="W76" s="199"/>
      <c r="X76" s="88">
        <v>0</v>
      </c>
      <c r="Y76" s="88">
        <f t="shared" si="27"/>
        <v>0</v>
      </c>
      <c r="Z76" s="1"/>
      <c r="AA76" s="1"/>
    </row>
    <row r="77" spans="2:27" x14ac:dyDescent="0.25">
      <c r="B77" s="85">
        <v>1837</v>
      </c>
      <c r="C77" s="85" t="s">
        <v>95</v>
      </c>
      <c r="D77" s="1">
        <v>168452</v>
      </c>
      <c r="E77" s="85">
        <f t="shared" si="21"/>
        <v>27117.192530585962</v>
      </c>
      <c r="F77" s="86">
        <f t="shared" si="14"/>
        <v>0.88332360873933768</v>
      </c>
      <c r="G77" s="190">
        <f t="shared" si="15"/>
        <v>2149.7288833081816</v>
      </c>
      <c r="H77" s="190">
        <f t="shared" si="16"/>
        <v>13354.115823110424</v>
      </c>
      <c r="I77" s="190">
        <f t="shared" si="17"/>
        <v>179.50592516628657</v>
      </c>
      <c r="J77" s="87">
        <f t="shared" si="18"/>
        <v>1115.0908071329723</v>
      </c>
      <c r="K77" s="190">
        <f t="shared" si="22"/>
        <v>-255.40436919493661</v>
      </c>
      <c r="L77" s="87">
        <f t="shared" si="19"/>
        <v>-1586.5719414389462</v>
      </c>
      <c r="M77" s="88">
        <f t="shared" si="23"/>
        <v>11767.543881671478</v>
      </c>
      <c r="N77" s="88">
        <f t="shared" si="24"/>
        <v>180219.54388167147</v>
      </c>
      <c r="O77" s="88">
        <f t="shared" si="25"/>
        <v>29011.517044699209</v>
      </c>
      <c r="P77" s="89">
        <f t="shared" si="20"/>
        <v>0.945029906839429</v>
      </c>
      <c r="Q77" s="197">
        <v>704.7597292943592</v>
      </c>
      <c r="R77" s="92">
        <f t="shared" si="26"/>
        <v>5.5701787370584843E-2</v>
      </c>
      <c r="S77" s="92">
        <f t="shared" si="26"/>
        <v>5.6041678480491582E-2</v>
      </c>
      <c r="T77" s="91">
        <v>6212</v>
      </c>
      <c r="U77" s="193">
        <v>159564</v>
      </c>
      <c r="V77" s="193">
        <v>25678.146121660768</v>
      </c>
      <c r="W77" s="199"/>
      <c r="X77" s="88">
        <v>0</v>
      </c>
      <c r="Y77" s="88">
        <f t="shared" si="27"/>
        <v>0</v>
      </c>
      <c r="Z77" s="1"/>
      <c r="AA77" s="1"/>
    </row>
    <row r="78" spans="2:27" x14ac:dyDescent="0.25">
      <c r="B78" s="85">
        <v>1838</v>
      </c>
      <c r="C78" s="85" t="s">
        <v>96</v>
      </c>
      <c r="D78" s="1">
        <v>48211</v>
      </c>
      <c r="E78" s="85">
        <f t="shared" si="21"/>
        <v>25005.705394190874</v>
      </c>
      <c r="F78" s="86">
        <f t="shared" si="14"/>
        <v>0.81454338987916297</v>
      </c>
      <c r="G78" s="190">
        <f t="shared" si="15"/>
        <v>3416.6211651452345</v>
      </c>
      <c r="H78" s="190">
        <f t="shared" si="16"/>
        <v>6587.2456064000116</v>
      </c>
      <c r="I78" s="190">
        <f t="shared" si="17"/>
        <v>918.52642290456731</v>
      </c>
      <c r="J78" s="87">
        <f t="shared" si="18"/>
        <v>1770.9189433600056</v>
      </c>
      <c r="K78" s="190">
        <f t="shared" si="22"/>
        <v>483.61612854334413</v>
      </c>
      <c r="L78" s="87">
        <f t="shared" si="19"/>
        <v>932.41189583156745</v>
      </c>
      <c r="M78" s="88">
        <f t="shared" si="23"/>
        <v>7519.6575022315792</v>
      </c>
      <c r="N78" s="88">
        <f t="shared" si="24"/>
        <v>55730.657502231581</v>
      </c>
      <c r="O78" s="88">
        <f t="shared" si="25"/>
        <v>28905.942687879447</v>
      </c>
      <c r="P78" s="89">
        <f t="shared" si="20"/>
        <v>0.94159089589641998</v>
      </c>
      <c r="Q78" s="197">
        <v>52.53067580160041</v>
      </c>
      <c r="R78" s="92">
        <f t="shared" si="26"/>
        <v>-8.4970571168034483E-4</v>
      </c>
      <c r="S78" s="92">
        <f t="shared" si="26"/>
        <v>-1.8469576046640204E-2</v>
      </c>
      <c r="T78" s="91">
        <v>1928</v>
      </c>
      <c r="U78" s="193">
        <v>48252</v>
      </c>
      <c r="V78" s="193">
        <v>25476.24076029567</v>
      </c>
      <c r="W78" s="199"/>
      <c r="X78" s="88">
        <v>0</v>
      </c>
      <c r="Y78" s="88">
        <f t="shared" si="27"/>
        <v>0</v>
      </c>
      <c r="Z78" s="1"/>
      <c r="AA78" s="1"/>
    </row>
    <row r="79" spans="2:27" x14ac:dyDescent="0.25">
      <c r="B79" s="85">
        <v>1839</v>
      </c>
      <c r="C79" s="85" t="s">
        <v>97</v>
      </c>
      <c r="D79" s="1">
        <v>24768</v>
      </c>
      <c r="E79" s="85">
        <f t="shared" si="21"/>
        <v>24116.845180136319</v>
      </c>
      <c r="F79" s="86">
        <f t="shared" si="14"/>
        <v>0.78558938916327381</v>
      </c>
      <c r="G79" s="190">
        <f t="shared" si="15"/>
        <v>3949.9372935779675</v>
      </c>
      <c r="H79" s="190">
        <f t="shared" si="16"/>
        <v>4056.5856005045725</v>
      </c>
      <c r="I79" s="190">
        <f t="shared" si="17"/>
        <v>1229.6274978236615</v>
      </c>
      <c r="J79" s="87">
        <f t="shared" si="18"/>
        <v>1262.8274402649004</v>
      </c>
      <c r="K79" s="190">
        <f t="shared" si="22"/>
        <v>794.71720346243842</v>
      </c>
      <c r="L79" s="87">
        <f t="shared" si="19"/>
        <v>816.17456795592432</v>
      </c>
      <c r="M79" s="88">
        <f t="shared" si="23"/>
        <v>4872.760168460497</v>
      </c>
      <c r="N79" s="88">
        <f t="shared" si="24"/>
        <v>29640.760168460496</v>
      </c>
      <c r="O79" s="88">
        <f t="shared" si="25"/>
        <v>28861.499677176726</v>
      </c>
      <c r="P79" s="89">
        <f t="shared" si="20"/>
        <v>0.94014319586062578</v>
      </c>
      <c r="Q79" s="197">
        <v>98.109882805106281</v>
      </c>
      <c r="R79" s="92">
        <f t="shared" si="26"/>
        <v>5.7061158294567024E-2</v>
      </c>
      <c r="S79" s="92">
        <f t="shared" si="26"/>
        <v>4.1622095612562637E-2</v>
      </c>
      <c r="T79" s="91">
        <v>1027</v>
      </c>
      <c r="U79" s="193">
        <v>23431</v>
      </c>
      <c r="V79" s="193">
        <v>23153.162055335968</v>
      </c>
      <c r="W79" s="199"/>
      <c r="X79" s="88">
        <v>0</v>
      </c>
      <c r="Y79" s="88">
        <f t="shared" si="27"/>
        <v>0</v>
      </c>
      <c r="Z79" s="1"/>
      <c r="AA79" s="1"/>
    </row>
    <row r="80" spans="2:27" x14ac:dyDescent="0.25">
      <c r="B80" s="85">
        <v>1840</v>
      </c>
      <c r="C80" s="85" t="s">
        <v>98</v>
      </c>
      <c r="D80" s="1">
        <v>103077</v>
      </c>
      <c r="E80" s="85">
        <f t="shared" si="21"/>
        <v>22167.096774193549</v>
      </c>
      <c r="F80" s="86">
        <f t="shared" si="14"/>
        <v>0.72207769649344544</v>
      </c>
      <c r="G80" s="190">
        <f t="shared" si="15"/>
        <v>5119.7863371436297</v>
      </c>
      <c r="H80" s="190">
        <f t="shared" si="16"/>
        <v>23807.006467717878</v>
      </c>
      <c r="I80" s="190">
        <f t="shared" si="17"/>
        <v>1912.0394399036311</v>
      </c>
      <c r="J80" s="87">
        <f t="shared" si="18"/>
        <v>8890.9833955518843</v>
      </c>
      <c r="K80" s="190">
        <f t="shared" si="22"/>
        <v>1477.129145542408</v>
      </c>
      <c r="L80" s="87">
        <f t="shared" si="19"/>
        <v>6868.6505267721977</v>
      </c>
      <c r="M80" s="88">
        <f t="shared" si="23"/>
        <v>30675.656994490077</v>
      </c>
      <c r="N80" s="88">
        <f t="shared" si="24"/>
        <v>133752.65699449007</v>
      </c>
      <c r="O80" s="88">
        <f t="shared" si="25"/>
        <v>28764.012256879585</v>
      </c>
      <c r="P80" s="89">
        <f t="shared" si="20"/>
        <v>0.93696761122713423</v>
      </c>
      <c r="Q80" s="197">
        <v>605.7402191272995</v>
      </c>
      <c r="R80" s="92">
        <f t="shared" si="26"/>
        <v>-6.659085652609668E-3</v>
      </c>
      <c r="S80" s="92">
        <f t="shared" si="26"/>
        <v>-1.3708601818945893E-2</v>
      </c>
      <c r="T80" s="91">
        <v>4650</v>
      </c>
      <c r="U80" s="193">
        <v>103768</v>
      </c>
      <c r="V80" s="193">
        <v>22475.200346545374</v>
      </c>
      <c r="W80" s="199"/>
      <c r="X80" s="88">
        <v>0</v>
      </c>
      <c r="Y80" s="88">
        <f t="shared" si="27"/>
        <v>0</v>
      </c>
      <c r="Z80" s="1"/>
      <c r="AA80" s="1"/>
    </row>
    <row r="81" spans="2:29" x14ac:dyDescent="0.25">
      <c r="B81" s="85">
        <v>1841</v>
      </c>
      <c r="C81" s="85" t="s">
        <v>99</v>
      </c>
      <c r="D81" s="1">
        <v>243987</v>
      </c>
      <c r="E81" s="85">
        <f t="shared" si="21"/>
        <v>25489.657333890515</v>
      </c>
      <c r="F81" s="86">
        <f t="shared" si="14"/>
        <v>0.83030778633538604</v>
      </c>
      <c r="G81" s="190">
        <f t="shared" si="15"/>
        <v>3126.2500013254503</v>
      </c>
      <c r="H81" s="190">
        <f t="shared" si="16"/>
        <v>29924.465012687211</v>
      </c>
      <c r="I81" s="190">
        <f t="shared" si="17"/>
        <v>749.14324400969326</v>
      </c>
      <c r="J81" s="87">
        <f t="shared" si="18"/>
        <v>7170.799131660784</v>
      </c>
      <c r="K81" s="190">
        <f t="shared" si="22"/>
        <v>314.23294964847008</v>
      </c>
      <c r="L81" s="87">
        <f t="shared" si="19"/>
        <v>3007.8377940351556</v>
      </c>
      <c r="M81" s="88">
        <f t="shared" si="23"/>
        <v>32932.302806722364</v>
      </c>
      <c r="N81" s="88">
        <f t="shared" si="24"/>
        <v>276919.30280672235</v>
      </c>
      <c r="O81" s="88">
        <f t="shared" si="25"/>
        <v>28930.140284864432</v>
      </c>
      <c r="P81" s="89">
        <f t="shared" si="20"/>
        <v>0.94237911571923128</v>
      </c>
      <c r="Q81" s="197">
        <v>1416.6687908573549</v>
      </c>
      <c r="R81" s="89">
        <f t="shared" si="26"/>
        <v>-5.401284894338638E-3</v>
      </c>
      <c r="S81" s="89">
        <f t="shared" si="26"/>
        <v>-2.1801649436203369E-3</v>
      </c>
      <c r="T81" s="91">
        <v>9572</v>
      </c>
      <c r="U81" s="193">
        <v>245312</v>
      </c>
      <c r="V81" s="193">
        <v>25545.350411329793</v>
      </c>
      <c r="W81" s="199"/>
      <c r="X81" s="88">
        <v>0</v>
      </c>
      <c r="Y81" s="88">
        <f t="shared" si="27"/>
        <v>0</v>
      </c>
      <c r="Z81" s="1"/>
      <c r="AA81" s="1"/>
    </row>
    <row r="82" spans="2:29" x14ac:dyDescent="0.25">
      <c r="B82" s="85">
        <v>1845</v>
      </c>
      <c r="C82" s="85" t="s">
        <v>100</v>
      </c>
      <c r="D82" s="1">
        <v>54710</v>
      </c>
      <c r="E82" s="85">
        <f t="shared" si="21"/>
        <v>29653.116531165313</v>
      </c>
      <c r="F82" s="86">
        <f t="shared" si="14"/>
        <v>0.96592956203460856</v>
      </c>
      <c r="G82" s="190">
        <f t="shared" si="15"/>
        <v>628.17448296057114</v>
      </c>
      <c r="H82" s="190">
        <f t="shared" si="16"/>
        <v>1158.9819210622536</v>
      </c>
      <c r="I82" s="190">
        <f t="shared" si="17"/>
        <v>0</v>
      </c>
      <c r="J82" s="87">
        <f t="shared" si="18"/>
        <v>0</v>
      </c>
      <c r="K82" s="190">
        <f t="shared" si="22"/>
        <v>-434.91029436122318</v>
      </c>
      <c r="L82" s="87">
        <f t="shared" si="19"/>
        <v>-802.4094930964568</v>
      </c>
      <c r="M82" s="88">
        <f t="shared" si="23"/>
        <v>356.57242796579681</v>
      </c>
      <c r="N82" s="88">
        <f t="shared" si="24"/>
        <v>55066.572427965795</v>
      </c>
      <c r="O82" s="88">
        <f t="shared" si="25"/>
        <v>29846.38071976466</v>
      </c>
      <c r="P82" s="89">
        <f t="shared" si="20"/>
        <v>0.97222500800753153</v>
      </c>
      <c r="Q82" s="197">
        <v>-73.202866909052204</v>
      </c>
      <c r="R82" s="89">
        <f t="shared" si="26"/>
        <v>5.2236796553448477E-2</v>
      </c>
      <c r="S82" s="89">
        <f t="shared" si="26"/>
        <v>6.5924429679347085E-2</v>
      </c>
      <c r="T82" s="91">
        <v>1845</v>
      </c>
      <c r="U82" s="193">
        <v>51994</v>
      </c>
      <c r="V82" s="193">
        <v>27819.154628143391</v>
      </c>
      <c r="W82" s="199"/>
      <c r="X82" s="88">
        <v>0</v>
      </c>
      <c r="Y82" s="88">
        <f t="shared" si="27"/>
        <v>0</v>
      </c>
      <c r="Z82" s="1"/>
      <c r="AA82" s="1"/>
    </row>
    <row r="83" spans="2:29" x14ac:dyDescent="0.25">
      <c r="B83" s="85">
        <v>1848</v>
      </c>
      <c r="C83" s="85" t="s">
        <v>101</v>
      </c>
      <c r="D83" s="1">
        <v>66945</v>
      </c>
      <c r="E83" s="85">
        <f t="shared" si="21"/>
        <v>25120.075046904316</v>
      </c>
      <c r="F83" s="86">
        <f t="shared" si="14"/>
        <v>0.81826890144350184</v>
      </c>
      <c r="G83" s="190">
        <f t="shared" si="15"/>
        <v>3347.9993735171693</v>
      </c>
      <c r="H83" s="190">
        <f t="shared" si="16"/>
        <v>8922.4183304232556</v>
      </c>
      <c r="I83" s="190">
        <f t="shared" si="17"/>
        <v>878.4970444548627</v>
      </c>
      <c r="J83" s="87">
        <f t="shared" si="18"/>
        <v>2341.1946234722091</v>
      </c>
      <c r="K83" s="190">
        <f t="shared" si="22"/>
        <v>443.58675009363952</v>
      </c>
      <c r="L83" s="87">
        <f t="shared" si="19"/>
        <v>1182.1586889995492</v>
      </c>
      <c r="M83" s="88">
        <f t="shared" si="23"/>
        <v>10104.577019422804</v>
      </c>
      <c r="N83" s="88">
        <f t="shared" si="24"/>
        <v>77049.57701942281</v>
      </c>
      <c r="O83" s="88">
        <f t="shared" si="25"/>
        <v>28911.661170515123</v>
      </c>
      <c r="P83" s="89">
        <f t="shared" si="20"/>
        <v>0.94177717147463702</v>
      </c>
      <c r="Q83" s="197">
        <v>-54.581949682955383</v>
      </c>
      <c r="R83" s="89">
        <f t="shared" si="26"/>
        <v>2.3056998697429296E-3</v>
      </c>
      <c r="S83" s="89">
        <f t="shared" si="26"/>
        <v>-2.5525677912756447E-2</v>
      </c>
      <c r="T83" s="91">
        <v>2665</v>
      </c>
      <c r="U83" s="193">
        <v>66791</v>
      </c>
      <c r="V83" s="193">
        <v>25778.077962176765</v>
      </c>
      <c r="W83" s="199"/>
      <c r="X83" s="88">
        <v>0</v>
      </c>
      <c r="Y83" s="88">
        <f t="shared" si="27"/>
        <v>0</v>
      </c>
      <c r="Z83" s="1"/>
      <c r="AA83" s="1"/>
    </row>
    <row r="84" spans="2:29" x14ac:dyDescent="0.25">
      <c r="B84" s="85">
        <v>1851</v>
      </c>
      <c r="C84" s="85" t="s">
        <v>102</v>
      </c>
      <c r="D84" s="1">
        <v>45474</v>
      </c>
      <c r="E84" s="85">
        <f t="shared" si="21"/>
        <v>22908.816120906802</v>
      </c>
      <c r="F84" s="86">
        <f t="shared" si="14"/>
        <v>0.74623868621506018</v>
      </c>
      <c r="G84" s="190">
        <f t="shared" si="15"/>
        <v>4674.7547291156779</v>
      </c>
      <c r="H84" s="190">
        <f t="shared" si="16"/>
        <v>9279.3881372946198</v>
      </c>
      <c r="I84" s="190">
        <f t="shared" si="17"/>
        <v>1652.4376685539926</v>
      </c>
      <c r="J84" s="87">
        <f t="shared" si="18"/>
        <v>3280.0887720796754</v>
      </c>
      <c r="K84" s="190">
        <f t="shared" si="22"/>
        <v>1217.5273741927695</v>
      </c>
      <c r="L84" s="87">
        <f t="shared" si="19"/>
        <v>2416.7918377726473</v>
      </c>
      <c r="M84" s="88">
        <f t="shared" si="23"/>
        <v>11696.179975067267</v>
      </c>
      <c r="N84" s="88">
        <f t="shared" si="24"/>
        <v>57170.179975067265</v>
      </c>
      <c r="O84" s="88">
        <f t="shared" si="25"/>
        <v>28801.09822421525</v>
      </c>
      <c r="P84" s="89">
        <f t="shared" si="20"/>
        <v>0.93817566071321501</v>
      </c>
      <c r="Q84" s="197">
        <v>373.42216881025888</v>
      </c>
      <c r="R84" s="89">
        <f t="shared" si="26"/>
        <v>-8.8788698527201684E-2</v>
      </c>
      <c r="S84" s="89">
        <f t="shared" si="26"/>
        <v>-9.2920135158564413E-2</v>
      </c>
      <c r="T84" s="91">
        <v>1985</v>
      </c>
      <c r="U84" s="193">
        <v>49905</v>
      </c>
      <c r="V84" s="193">
        <v>25255.566801619432</v>
      </c>
      <c r="W84" s="199"/>
      <c r="X84" s="88">
        <v>0</v>
      </c>
      <c r="Y84" s="88">
        <f t="shared" si="27"/>
        <v>0</v>
      </c>
      <c r="Z84" s="1"/>
      <c r="AA84" s="1"/>
    </row>
    <row r="85" spans="2:29" x14ac:dyDescent="0.25">
      <c r="B85" s="85">
        <v>1853</v>
      </c>
      <c r="C85" s="85" t="s">
        <v>103</v>
      </c>
      <c r="D85" s="1">
        <v>34339</v>
      </c>
      <c r="E85" s="85">
        <f t="shared" si="21"/>
        <v>26212.977099236643</v>
      </c>
      <c r="F85" s="86">
        <f t="shared" si="14"/>
        <v>0.85386942254375742</v>
      </c>
      <c r="G85" s="190">
        <f t="shared" si="15"/>
        <v>2692.2581421177733</v>
      </c>
      <c r="H85" s="190">
        <f t="shared" si="16"/>
        <v>3526.8581661742833</v>
      </c>
      <c r="I85" s="190">
        <f t="shared" si="17"/>
        <v>495.9813261385483</v>
      </c>
      <c r="J85" s="87">
        <f t="shared" si="18"/>
        <v>649.73553724149826</v>
      </c>
      <c r="K85" s="190">
        <f t="shared" si="22"/>
        <v>61.071031777325118</v>
      </c>
      <c r="L85" s="87">
        <f t="shared" si="19"/>
        <v>80.003051628295893</v>
      </c>
      <c r="M85" s="88">
        <f t="shared" si="23"/>
        <v>3606.8612178025792</v>
      </c>
      <c r="N85" s="88">
        <f t="shared" si="24"/>
        <v>37945.86121780258</v>
      </c>
      <c r="O85" s="88">
        <f t="shared" si="25"/>
        <v>28966.30627313174</v>
      </c>
      <c r="P85" s="89">
        <f t="shared" si="20"/>
        <v>0.94355719752964984</v>
      </c>
      <c r="Q85" s="197">
        <v>85.241330549839859</v>
      </c>
      <c r="R85" s="89">
        <f t="shared" si="26"/>
        <v>0.1999510780305413</v>
      </c>
      <c r="S85" s="89">
        <f t="shared" si="26"/>
        <v>0.2219349145746124</v>
      </c>
      <c r="T85" s="91">
        <v>1310</v>
      </c>
      <c r="U85" s="193">
        <v>28617</v>
      </c>
      <c r="V85" s="193">
        <v>21452.023988005996</v>
      </c>
      <c r="W85" s="199"/>
      <c r="X85" s="88">
        <v>0</v>
      </c>
      <c r="Y85" s="88">
        <f t="shared" si="27"/>
        <v>0</v>
      </c>
      <c r="Z85" s="1"/>
      <c r="AA85" s="1"/>
    </row>
    <row r="86" spans="2:29" x14ac:dyDescent="0.25">
      <c r="B86" s="85">
        <v>1856</v>
      </c>
      <c r="C86" s="85" t="s">
        <v>104</v>
      </c>
      <c r="D86" s="1">
        <v>14637</v>
      </c>
      <c r="E86" s="85">
        <f t="shared" si="21"/>
        <v>31208.955223880595</v>
      </c>
      <c r="F86" s="86">
        <f t="shared" si="14"/>
        <v>1.0166099208923867</v>
      </c>
      <c r="G86" s="190">
        <f t="shared" si="15"/>
        <v>-305.32873266859821</v>
      </c>
      <c r="H86" s="190">
        <f t="shared" si="16"/>
        <v>-143.19917562157255</v>
      </c>
      <c r="I86" s="190">
        <f t="shared" si="17"/>
        <v>0</v>
      </c>
      <c r="J86" s="87">
        <f t="shared" si="18"/>
        <v>0</v>
      </c>
      <c r="K86" s="190">
        <f t="shared" si="22"/>
        <v>-434.91029436122318</v>
      </c>
      <c r="L86" s="87">
        <f t="shared" si="19"/>
        <v>-203.97292805541369</v>
      </c>
      <c r="M86" s="88">
        <f t="shared" si="23"/>
        <v>-347.17210367698624</v>
      </c>
      <c r="N86" s="88">
        <f t="shared" si="24"/>
        <v>14289.827896323013</v>
      </c>
      <c r="O86" s="88">
        <f t="shared" si="25"/>
        <v>30468.716196850775</v>
      </c>
      <c r="P86" s="89">
        <f t="shared" si="20"/>
        <v>0.99249715155064289</v>
      </c>
      <c r="Q86" s="197">
        <v>-92.237151534061525</v>
      </c>
      <c r="R86" s="89">
        <f t="shared" si="26"/>
        <v>3.259259259259259E-2</v>
      </c>
      <c r="S86" s="89">
        <f t="shared" si="26"/>
        <v>3.259259259259252E-2</v>
      </c>
      <c r="T86" s="91">
        <v>469</v>
      </c>
      <c r="U86" s="193">
        <v>14175</v>
      </c>
      <c r="V86" s="193">
        <v>30223.880597014926</v>
      </c>
      <c r="W86" s="199"/>
      <c r="X86" s="88">
        <v>0</v>
      </c>
      <c r="Y86" s="88">
        <f t="shared" si="27"/>
        <v>0</v>
      </c>
      <c r="Z86" s="1"/>
      <c r="AA86" s="1"/>
    </row>
    <row r="87" spans="2:29" x14ac:dyDescent="0.25">
      <c r="B87" s="85">
        <v>1857</v>
      </c>
      <c r="C87" s="85" t="s">
        <v>105</v>
      </c>
      <c r="D87" s="1">
        <v>19768</v>
      </c>
      <c r="E87" s="85">
        <f t="shared" si="21"/>
        <v>28732.558139534885</v>
      </c>
      <c r="F87" s="86">
        <f t="shared" si="14"/>
        <v>0.93594301532137103</v>
      </c>
      <c r="G87" s="190">
        <f t="shared" si="15"/>
        <v>1180.5095179388277</v>
      </c>
      <c r="H87" s="190">
        <f t="shared" si="16"/>
        <v>812.19054834191354</v>
      </c>
      <c r="I87" s="190">
        <f t="shared" si="17"/>
        <v>0</v>
      </c>
      <c r="J87" s="87">
        <f t="shared" si="18"/>
        <v>0</v>
      </c>
      <c r="K87" s="190">
        <f t="shared" si="22"/>
        <v>-434.91029436122318</v>
      </c>
      <c r="L87" s="87">
        <f t="shared" si="19"/>
        <v>-299.21828252052154</v>
      </c>
      <c r="M87" s="88">
        <f t="shared" si="23"/>
        <v>512.97226582139206</v>
      </c>
      <c r="N87" s="88">
        <f t="shared" si="24"/>
        <v>20280.97226582139</v>
      </c>
      <c r="O87" s="88">
        <f t="shared" si="25"/>
        <v>29478.157363112488</v>
      </c>
      <c r="P87" s="89">
        <f t="shared" si="20"/>
        <v>0.96023038932223648</v>
      </c>
      <c r="Q87" s="197">
        <v>-318.3828576874937</v>
      </c>
      <c r="R87" s="89">
        <f t="shared" si="26"/>
        <v>7.7487765089722677E-3</v>
      </c>
      <c r="S87" s="89">
        <f t="shared" si="26"/>
        <v>-6.8987347774952853E-3</v>
      </c>
      <c r="T87" s="91">
        <v>688</v>
      </c>
      <c r="U87" s="193">
        <v>19616</v>
      </c>
      <c r="V87" s="193">
        <v>28932.153392330383</v>
      </c>
      <c r="W87" s="199"/>
      <c r="X87" s="88">
        <v>0</v>
      </c>
      <c r="Y87" s="88">
        <f t="shared" si="27"/>
        <v>0</v>
      </c>
      <c r="Z87" s="1"/>
      <c r="AA87" s="1"/>
    </row>
    <row r="88" spans="2:29" x14ac:dyDescent="0.25">
      <c r="B88" s="85">
        <v>1859</v>
      </c>
      <c r="C88" s="85" t="s">
        <v>106</v>
      </c>
      <c r="D88" s="1">
        <v>33194</v>
      </c>
      <c r="E88" s="85">
        <f t="shared" si="21"/>
        <v>27208.196721311473</v>
      </c>
      <c r="F88" s="86">
        <f t="shared" si="14"/>
        <v>0.88628800669725283</v>
      </c>
      <c r="G88" s="190">
        <f t="shared" si="15"/>
        <v>2095.126368872875</v>
      </c>
      <c r="H88" s="190">
        <f t="shared" si="16"/>
        <v>2556.0541700249078</v>
      </c>
      <c r="I88" s="190">
        <f t="shared" si="17"/>
        <v>147.65445841235777</v>
      </c>
      <c r="J88" s="87">
        <f t="shared" si="18"/>
        <v>180.13843926307649</v>
      </c>
      <c r="K88" s="190">
        <f t="shared" si="22"/>
        <v>-287.25583594886541</v>
      </c>
      <c r="L88" s="87">
        <f t="shared" si="19"/>
        <v>-350.4521198576158</v>
      </c>
      <c r="M88" s="88">
        <f t="shared" si="23"/>
        <v>2205.602050167292</v>
      </c>
      <c r="N88" s="88">
        <f t="shared" si="24"/>
        <v>35399.60205016729</v>
      </c>
      <c r="O88" s="88">
        <f t="shared" si="25"/>
        <v>29016.067254235484</v>
      </c>
      <c r="P88" s="89">
        <f t="shared" si="20"/>
        <v>0.94517812673732471</v>
      </c>
      <c r="Q88" s="197">
        <v>15.720552115125429</v>
      </c>
      <c r="R88" s="89">
        <f t="shared" si="26"/>
        <v>1.0410325094362596E-2</v>
      </c>
      <c r="S88" s="89">
        <f t="shared" si="26"/>
        <v>7.097504356348313E-3</v>
      </c>
      <c r="T88" s="91">
        <v>1220</v>
      </c>
      <c r="U88" s="193">
        <v>32852</v>
      </c>
      <c r="V88" s="193">
        <v>27016.44736842105</v>
      </c>
      <c r="W88" s="199"/>
      <c r="X88" s="88">
        <v>0</v>
      </c>
      <c r="Y88" s="88">
        <f t="shared" si="27"/>
        <v>0</v>
      </c>
      <c r="Z88" s="1"/>
      <c r="AA88" s="1"/>
    </row>
    <row r="89" spans="2:29" x14ac:dyDescent="0.25">
      <c r="B89" s="85">
        <v>1860</v>
      </c>
      <c r="C89" s="85" t="s">
        <v>107</v>
      </c>
      <c r="D89" s="1">
        <v>290951</v>
      </c>
      <c r="E89" s="85">
        <f t="shared" si="21"/>
        <v>25188.38195827201</v>
      </c>
      <c r="F89" s="86">
        <f t="shared" si="14"/>
        <v>0.82049395137752779</v>
      </c>
      <c r="G89" s="190">
        <f t="shared" si="15"/>
        <v>3307.0152266965529</v>
      </c>
      <c r="H89" s="190">
        <f t="shared" si="16"/>
        <v>38199.332883571886</v>
      </c>
      <c r="I89" s="190">
        <f t="shared" si="17"/>
        <v>854.58962547616989</v>
      </c>
      <c r="J89" s="87">
        <f t="shared" si="18"/>
        <v>9871.3647638752391</v>
      </c>
      <c r="K89" s="190">
        <f t="shared" si="22"/>
        <v>419.67933111494671</v>
      </c>
      <c r="L89" s="87">
        <f t="shared" si="19"/>
        <v>4847.7159537087491</v>
      </c>
      <c r="M89" s="88">
        <f t="shared" si="23"/>
        <v>43047.048837280636</v>
      </c>
      <c r="N89" s="88">
        <f t="shared" si="24"/>
        <v>333998.04883728066</v>
      </c>
      <c r="O89" s="88">
        <f t="shared" si="25"/>
        <v>28915.076516083514</v>
      </c>
      <c r="P89" s="89">
        <f t="shared" si="20"/>
        <v>0.94188842397133854</v>
      </c>
      <c r="Q89" s="197">
        <v>866.36290777194517</v>
      </c>
      <c r="R89" s="89">
        <f t="shared" si="26"/>
        <v>6.3330105146651907E-3</v>
      </c>
      <c r="S89" s="89">
        <f t="shared" si="26"/>
        <v>7.6398233583773907E-3</v>
      </c>
      <c r="T89" s="91">
        <v>11551</v>
      </c>
      <c r="U89" s="193">
        <v>289120</v>
      </c>
      <c r="V89" s="193">
        <v>24997.406190558533</v>
      </c>
      <c r="W89" s="199"/>
      <c r="X89" s="88">
        <v>0</v>
      </c>
      <c r="Y89" s="88">
        <f t="shared" si="27"/>
        <v>0</v>
      </c>
      <c r="Z89" s="1"/>
      <c r="AA89" s="1"/>
    </row>
    <row r="90" spans="2:29" x14ac:dyDescent="0.25">
      <c r="B90" s="85">
        <v>1865</v>
      </c>
      <c r="C90" s="85" t="s">
        <v>108</v>
      </c>
      <c r="D90" s="1">
        <v>272114</v>
      </c>
      <c r="E90" s="85">
        <f t="shared" si="21"/>
        <v>27949.26047658176</v>
      </c>
      <c r="F90" s="86">
        <f t="shared" si="14"/>
        <v>0.91042764098546103</v>
      </c>
      <c r="G90" s="190">
        <f t="shared" si="15"/>
        <v>1650.4881157107031</v>
      </c>
      <c r="H90" s="190">
        <f t="shared" si="16"/>
        <v>16069.152294559406</v>
      </c>
      <c r="I90" s="190">
        <f t="shared" si="17"/>
        <v>0</v>
      </c>
      <c r="J90" s="87">
        <f t="shared" si="18"/>
        <v>0</v>
      </c>
      <c r="K90" s="190">
        <f t="shared" si="22"/>
        <v>-434.91029436122318</v>
      </c>
      <c r="L90" s="87">
        <f t="shared" si="19"/>
        <v>-4234.2866259008697</v>
      </c>
      <c r="M90" s="88">
        <f t="shared" si="23"/>
        <v>11834.865668658536</v>
      </c>
      <c r="N90" s="88">
        <f t="shared" si="24"/>
        <v>283948.86566865852</v>
      </c>
      <c r="O90" s="88">
        <f t="shared" si="25"/>
        <v>29164.838297931237</v>
      </c>
      <c r="P90" s="89">
        <f t="shared" si="20"/>
        <v>0.95002423958787252</v>
      </c>
      <c r="Q90" s="197">
        <v>-553.28764890325874</v>
      </c>
      <c r="R90" s="89">
        <f t="shared" si="26"/>
        <v>-7.4265912821448116E-3</v>
      </c>
      <c r="S90" s="89">
        <f t="shared" si="26"/>
        <v>-8.6499767489293319E-3</v>
      </c>
      <c r="T90" s="91">
        <v>9736</v>
      </c>
      <c r="U90" s="193">
        <v>274150</v>
      </c>
      <c r="V90" s="193">
        <v>28193.130399012753</v>
      </c>
      <c r="W90" s="199"/>
      <c r="X90" s="88">
        <v>0</v>
      </c>
      <c r="Y90" s="88">
        <f t="shared" si="27"/>
        <v>0</v>
      </c>
      <c r="Z90" s="1"/>
      <c r="AA90" s="1"/>
    </row>
    <row r="91" spans="2:29" x14ac:dyDescent="0.25">
      <c r="B91" s="85">
        <v>1866</v>
      </c>
      <c r="C91" s="85" t="s">
        <v>109</v>
      </c>
      <c r="D91" s="1">
        <v>219456</v>
      </c>
      <c r="E91" s="85">
        <f t="shared" si="21"/>
        <v>26815.249266862171</v>
      </c>
      <c r="F91" s="86">
        <f t="shared" si="14"/>
        <v>0.87348801779288543</v>
      </c>
      <c r="G91" s="190">
        <f t="shared" si="15"/>
        <v>2330.8948415424566</v>
      </c>
      <c r="H91" s="190">
        <f t="shared" si="16"/>
        <v>19076.043383183463</v>
      </c>
      <c r="I91" s="190">
        <f t="shared" si="17"/>
        <v>285.18606746961359</v>
      </c>
      <c r="J91" s="87">
        <f t="shared" si="18"/>
        <v>2333.9627761713177</v>
      </c>
      <c r="K91" s="190">
        <f t="shared" si="22"/>
        <v>-149.72422689160959</v>
      </c>
      <c r="L91" s="87">
        <f t="shared" si="19"/>
        <v>-1225.3430728809328</v>
      </c>
      <c r="M91" s="88">
        <f t="shared" si="23"/>
        <v>17850.700310302531</v>
      </c>
      <c r="N91" s="88">
        <f t="shared" si="24"/>
        <v>237306.70031030252</v>
      </c>
      <c r="O91" s="88">
        <f t="shared" si="25"/>
        <v>28996.419881513018</v>
      </c>
      <c r="P91" s="89">
        <f t="shared" si="20"/>
        <v>0.94453812729210629</v>
      </c>
      <c r="Q91" s="197">
        <v>1174.2127856640618</v>
      </c>
      <c r="R91" s="89">
        <f t="shared" si="26"/>
        <v>-0.11932260524098078</v>
      </c>
      <c r="S91" s="89">
        <f t="shared" si="26"/>
        <v>-0.12760854847124034</v>
      </c>
      <c r="T91" s="91">
        <v>8184</v>
      </c>
      <c r="U91" s="193">
        <v>249190</v>
      </c>
      <c r="V91" s="193">
        <v>30737.634143332922</v>
      </c>
      <c r="W91" s="199"/>
      <c r="X91" s="88">
        <v>0</v>
      </c>
      <c r="Y91" s="88">
        <f t="shared" si="27"/>
        <v>0</v>
      </c>
      <c r="Z91" s="1"/>
      <c r="AA91" s="1"/>
    </row>
    <row r="92" spans="2:29" x14ac:dyDescent="0.25">
      <c r="B92" s="85">
        <v>1867</v>
      </c>
      <c r="C92" s="85" t="s">
        <v>425</v>
      </c>
      <c r="D92" s="1">
        <v>83839</v>
      </c>
      <c r="E92" s="85">
        <f t="shared" si="21"/>
        <v>32445.433436532512</v>
      </c>
      <c r="F92" s="86">
        <f t="shared" si="14"/>
        <v>1.0568873351451833</v>
      </c>
      <c r="G92" s="190">
        <f t="shared" si="15"/>
        <v>-2043.8100875043303</v>
      </c>
      <c r="H92" s="190">
        <f t="shared" si="16"/>
        <v>-5281.2052661111893</v>
      </c>
      <c r="I92" s="190">
        <f t="shared" si="17"/>
        <v>0</v>
      </c>
      <c r="J92" s="87">
        <f t="shared" si="18"/>
        <v>0</v>
      </c>
      <c r="K92" s="190">
        <f t="shared" si="22"/>
        <v>-434.91029436122318</v>
      </c>
      <c r="L92" s="87">
        <f t="shared" si="19"/>
        <v>-1123.8082006294007</v>
      </c>
      <c r="M92" s="88">
        <f t="shared" si="23"/>
        <v>-6405.01346674059</v>
      </c>
      <c r="N92" s="88">
        <f t="shared" si="24"/>
        <v>77433.986533259405</v>
      </c>
      <c r="O92" s="88">
        <f t="shared" si="25"/>
        <v>29966.713054666954</v>
      </c>
      <c r="P92" s="89">
        <f t="shared" si="20"/>
        <v>0.97614474977998955</v>
      </c>
      <c r="Q92" s="197">
        <v>4980.691220545792</v>
      </c>
      <c r="R92" s="89">
        <f t="shared" si="26"/>
        <v>-0.18075573839373835</v>
      </c>
      <c r="S92" s="89">
        <f t="shared" si="26"/>
        <v>-0.18677959325849017</v>
      </c>
      <c r="T92" s="91">
        <v>2584</v>
      </c>
      <c r="U92" s="193">
        <v>102337</v>
      </c>
      <c r="V92" s="193">
        <v>39897.465886939572</v>
      </c>
      <c r="W92" s="199"/>
      <c r="X92" s="1">
        <v>4292</v>
      </c>
      <c r="Y92" s="88">
        <f t="shared" si="27"/>
        <v>1660.9907120743035</v>
      </c>
      <c r="Z92" s="1"/>
      <c r="AA92" s="1"/>
    </row>
    <row r="93" spans="2:29" x14ac:dyDescent="0.25">
      <c r="B93" s="85">
        <v>1868</v>
      </c>
      <c r="C93" s="85" t="s">
        <v>110</v>
      </c>
      <c r="D93" s="1">
        <v>120049</v>
      </c>
      <c r="E93" s="85">
        <f t="shared" si="21"/>
        <v>26483.344363556142</v>
      </c>
      <c r="F93" s="86">
        <f t="shared" si="14"/>
        <v>0.86267644736147453</v>
      </c>
      <c r="G93" s="190">
        <f t="shared" si="15"/>
        <v>2530.0377835260738</v>
      </c>
      <c r="H93" s="190">
        <f t="shared" si="16"/>
        <v>11468.661272723692</v>
      </c>
      <c r="I93" s="190">
        <f t="shared" si="17"/>
        <v>401.35278362672375</v>
      </c>
      <c r="J93" s="87">
        <f t="shared" si="18"/>
        <v>1819.3321681799389</v>
      </c>
      <c r="K93" s="190">
        <f t="shared" si="22"/>
        <v>-33.557510734499431</v>
      </c>
      <c r="L93" s="87">
        <f t="shared" si="19"/>
        <v>-152.11619615948592</v>
      </c>
      <c r="M93" s="88">
        <f t="shared" si="23"/>
        <v>11316.545076564205</v>
      </c>
      <c r="N93" s="88">
        <f t="shared" si="24"/>
        <v>131365.54507656422</v>
      </c>
      <c r="O93" s="88">
        <f t="shared" si="25"/>
        <v>28979.824636347723</v>
      </c>
      <c r="P93" s="89">
        <f t="shared" si="20"/>
        <v>0.94399754877053599</v>
      </c>
      <c r="Q93" s="197">
        <v>-482.23179283782883</v>
      </c>
      <c r="R93" s="89">
        <f t="shared" si="26"/>
        <v>1.2140731310440186E-2</v>
      </c>
      <c r="S93" s="89">
        <f t="shared" si="26"/>
        <v>-4.6054753624659101E-3</v>
      </c>
      <c r="T93" s="91">
        <v>4533</v>
      </c>
      <c r="U93" s="193">
        <v>118609</v>
      </c>
      <c r="V93" s="193">
        <v>26605.877074921489</v>
      </c>
      <c r="W93" s="199"/>
      <c r="X93" s="88">
        <v>0</v>
      </c>
      <c r="Y93" s="88">
        <f t="shared" si="27"/>
        <v>0</v>
      </c>
      <c r="Z93" s="1"/>
      <c r="AA93" s="1"/>
    </row>
    <row r="94" spans="2:29" x14ac:dyDescent="0.25">
      <c r="B94" s="85">
        <v>1870</v>
      </c>
      <c r="C94" s="85" t="s">
        <v>111</v>
      </c>
      <c r="D94" s="1">
        <v>270345</v>
      </c>
      <c r="E94" s="85">
        <f t="shared" si="21"/>
        <v>25598.428179149701</v>
      </c>
      <c r="F94" s="86">
        <f t="shared" si="14"/>
        <v>0.83385092065696453</v>
      </c>
      <c r="G94" s="190">
        <f t="shared" si="15"/>
        <v>3060.9874941699381</v>
      </c>
      <c r="H94" s="190">
        <f t="shared" si="16"/>
        <v>32327.088925928714</v>
      </c>
      <c r="I94" s="190">
        <f t="shared" si="17"/>
        <v>711.07344816897785</v>
      </c>
      <c r="J94" s="87">
        <f t="shared" si="18"/>
        <v>7509.6466861125755</v>
      </c>
      <c r="K94" s="190">
        <f t="shared" si="22"/>
        <v>276.16315380775467</v>
      </c>
      <c r="L94" s="87">
        <f t="shared" si="19"/>
        <v>2916.5590673636971</v>
      </c>
      <c r="M94" s="88">
        <f t="shared" si="23"/>
        <v>35243.647993292412</v>
      </c>
      <c r="N94" s="88">
        <f t="shared" si="24"/>
        <v>305588.64799329243</v>
      </c>
      <c r="O94" s="88">
        <f t="shared" si="25"/>
        <v>28935.578827127396</v>
      </c>
      <c r="P94" s="89">
        <f t="shared" si="20"/>
        <v>0.94255627243531026</v>
      </c>
      <c r="Q94" s="197">
        <v>569.03434499002469</v>
      </c>
      <c r="R94" s="89">
        <f t="shared" si="26"/>
        <v>-4.4102567729069578E-2</v>
      </c>
      <c r="S94" s="89">
        <f t="shared" si="26"/>
        <v>-5.2520185492652319E-2</v>
      </c>
      <c r="T94" s="91">
        <v>10561</v>
      </c>
      <c r="U94" s="193">
        <v>282818</v>
      </c>
      <c r="V94" s="193">
        <v>27017.386320213987</v>
      </c>
      <c r="W94" s="199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25">
      <c r="B95" s="85">
        <v>1871</v>
      </c>
      <c r="C95" s="85" t="s">
        <v>112</v>
      </c>
      <c r="D95" s="1">
        <v>120402</v>
      </c>
      <c r="E95" s="85">
        <f t="shared" si="21"/>
        <v>26305.877212147694</v>
      </c>
      <c r="F95" s="86">
        <f t="shared" si="14"/>
        <v>0.85689557884280365</v>
      </c>
      <c r="G95" s="190">
        <f t="shared" si="15"/>
        <v>2636.5180743711426</v>
      </c>
      <c r="H95" s="190">
        <f t="shared" si="16"/>
        <v>12067.343226396719</v>
      </c>
      <c r="I95" s="190">
        <f t="shared" si="17"/>
        <v>463.46628661968037</v>
      </c>
      <c r="J95" s="87">
        <f t="shared" si="18"/>
        <v>2121.2851938582771</v>
      </c>
      <c r="K95" s="190">
        <f t="shared" si="22"/>
        <v>28.555992258457195</v>
      </c>
      <c r="L95" s="87">
        <f t="shared" si="19"/>
        <v>130.70077656695858</v>
      </c>
      <c r="M95" s="88">
        <f t="shared" si="23"/>
        <v>12198.044002963677</v>
      </c>
      <c r="N95" s="88">
        <f t="shared" si="24"/>
        <v>132600.04400296367</v>
      </c>
      <c r="O95" s="88">
        <f t="shared" si="25"/>
        <v>28970.951278777291</v>
      </c>
      <c r="P95" s="89">
        <f t="shared" si="20"/>
        <v>0.94370850534460216</v>
      </c>
      <c r="Q95" s="197">
        <v>357.44058773026882</v>
      </c>
      <c r="R95" s="89">
        <f t="shared" si="26"/>
        <v>1.4219047458597974E-2</v>
      </c>
      <c r="S95" s="89">
        <f t="shared" si="26"/>
        <v>1.3111095691656071E-2</v>
      </c>
      <c r="T95" s="91">
        <v>4577</v>
      </c>
      <c r="U95" s="193">
        <v>118714</v>
      </c>
      <c r="V95" s="193">
        <v>25965.441819772528</v>
      </c>
      <c r="W95" s="199"/>
      <c r="X95" s="88">
        <v>0</v>
      </c>
      <c r="Y95" s="88">
        <f t="shared" si="27"/>
        <v>0</v>
      </c>
      <c r="Z95" s="1"/>
      <c r="AA95" s="1"/>
    </row>
    <row r="96" spans="2:29" x14ac:dyDescent="0.25">
      <c r="B96" s="85">
        <v>1874</v>
      </c>
      <c r="C96" s="85" t="s">
        <v>113</v>
      </c>
      <c r="D96" s="1">
        <v>30390</v>
      </c>
      <c r="E96" s="85">
        <f t="shared" si="21"/>
        <v>31041.87946884576</v>
      </c>
      <c r="F96" s="86">
        <f t="shared" si="14"/>
        <v>1.0111675448535042</v>
      </c>
      <c r="G96" s="190">
        <f t="shared" si="15"/>
        <v>-205.08327964769705</v>
      </c>
      <c r="H96" s="190">
        <f t="shared" si="16"/>
        <v>-200.77653077509541</v>
      </c>
      <c r="I96" s="190">
        <f t="shared" si="17"/>
        <v>0</v>
      </c>
      <c r="J96" s="87">
        <f t="shared" si="18"/>
        <v>0</v>
      </c>
      <c r="K96" s="190">
        <f t="shared" si="22"/>
        <v>-434.91029436122318</v>
      </c>
      <c r="L96" s="87">
        <f t="shared" si="19"/>
        <v>-425.77717817963747</v>
      </c>
      <c r="M96" s="88">
        <f t="shared" si="23"/>
        <v>-626.55370895473288</v>
      </c>
      <c r="N96" s="88">
        <f t="shared" si="24"/>
        <v>29763.446291045268</v>
      </c>
      <c r="O96" s="88">
        <f t="shared" si="25"/>
        <v>30401.88589483684</v>
      </c>
      <c r="P96" s="89">
        <f t="shared" si="20"/>
        <v>0.99032020113508989</v>
      </c>
      <c r="Q96" s="197">
        <v>-52.247700110546248</v>
      </c>
      <c r="R96" s="89">
        <f t="shared" si="26"/>
        <v>-2.10353380794382E-2</v>
      </c>
      <c r="S96" s="89">
        <f t="shared" si="26"/>
        <v>-1.803544636773069E-2</v>
      </c>
      <c r="T96" s="91">
        <v>979</v>
      </c>
      <c r="U96" s="193">
        <v>31043</v>
      </c>
      <c r="V96" s="193">
        <v>31612.016293279023</v>
      </c>
      <c r="W96" s="199"/>
      <c r="X96" s="88">
        <v>0</v>
      </c>
      <c r="Y96" s="88">
        <f t="shared" si="27"/>
        <v>0</v>
      </c>
      <c r="Z96" s="1"/>
      <c r="AA96" s="1"/>
    </row>
    <row r="97" spans="2:27" x14ac:dyDescent="0.25">
      <c r="B97" s="85">
        <v>1875</v>
      </c>
      <c r="C97" s="85" t="s">
        <v>114</v>
      </c>
      <c r="D97" s="1">
        <v>68091</v>
      </c>
      <c r="E97" s="85">
        <f t="shared" si="21"/>
        <v>25388.143176733782</v>
      </c>
      <c r="F97" s="86">
        <f t="shared" si="14"/>
        <v>0.82700103356086196</v>
      </c>
      <c r="G97" s="190">
        <f t="shared" si="15"/>
        <v>3187.1584956194897</v>
      </c>
      <c r="H97" s="190">
        <f t="shared" si="16"/>
        <v>8547.9590852514702</v>
      </c>
      <c r="I97" s="190">
        <f t="shared" si="17"/>
        <v>784.67319901454971</v>
      </c>
      <c r="J97" s="87">
        <f t="shared" si="18"/>
        <v>2104.4935197570221</v>
      </c>
      <c r="K97" s="190">
        <f t="shared" si="22"/>
        <v>349.76290465332653</v>
      </c>
      <c r="L97" s="87">
        <f t="shared" si="19"/>
        <v>938.06411028022183</v>
      </c>
      <c r="M97" s="88">
        <f t="shared" si="23"/>
        <v>9486.0231955316922</v>
      </c>
      <c r="N97" s="88">
        <f t="shared" si="24"/>
        <v>77577.023195531685</v>
      </c>
      <c r="O97" s="88">
        <f t="shared" si="25"/>
        <v>28925.064577006593</v>
      </c>
      <c r="P97" s="89">
        <f t="shared" si="20"/>
        <v>0.94221377808050499</v>
      </c>
      <c r="Q97" s="197">
        <v>128.58919735471318</v>
      </c>
      <c r="R97" s="89">
        <f t="shared" si="26"/>
        <v>5.7921476624768889E-2</v>
      </c>
      <c r="S97" s="89">
        <f t="shared" si="26"/>
        <v>6.817724038026636E-2</v>
      </c>
      <c r="T97" s="91">
        <v>2682</v>
      </c>
      <c r="U97" s="193">
        <v>64363</v>
      </c>
      <c r="V97" s="193">
        <v>23767.725258493352</v>
      </c>
      <c r="W97" s="199"/>
      <c r="X97" s="88">
        <v>0</v>
      </c>
      <c r="Y97" s="88">
        <f t="shared" si="27"/>
        <v>0</v>
      </c>
    </row>
    <row r="98" spans="2:27" ht="29.1" customHeight="1" x14ac:dyDescent="0.25">
      <c r="B98" s="85">
        <v>3001</v>
      </c>
      <c r="C98" s="85" t="s">
        <v>115</v>
      </c>
      <c r="D98" s="1">
        <v>729860</v>
      </c>
      <c r="E98" s="85">
        <f t="shared" si="21"/>
        <v>23002.206114087614</v>
      </c>
      <c r="F98" s="86">
        <f t="shared" si="14"/>
        <v>0.74928080002177422</v>
      </c>
      <c r="G98" s="190">
        <f t="shared" si="15"/>
        <v>4618.7207332071903</v>
      </c>
      <c r="H98" s="190">
        <f t="shared" si="16"/>
        <v>146552.00886466412</v>
      </c>
      <c r="I98" s="190">
        <f t="shared" si="17"/>
        <v>1619.7511709407083</v>
      </c>
      <c r="J98" s="87">
        <f t="shared" si="18"/>
        <v>51394.704653948669</v>
      </c>
      <c r="K98" s="190">
        <f t="shared" si="22"/>
        <v>1184.8408765794852</v>
      </c>
      <c r="L98" s="87">
        <f t="shared" si="19"/>
        <v>37595.001013867062</v>
      </c>
      <c r="M98" s="88">
        <f t="shared" si="23"/>
        <v>184147.00987853119</v>
      </c>
      <c r="N98" s="88">
        <f t="shared" si="24"/>
        <v>914007.00987853121</v>
      </c>
      <c r="O98" s="88">
        <f t="shared" si="25"/>
        <v>28805.767723874291</v>
      </c>
      <c r="P98" s="89">
        <f t="shared" si="20"/>
        <v>0.93832776640355076</v>
      </c>
      <c r="Q98" s="197">
        <v>1103.4144414859184</v>
      </c>
      <c r="R98" s="89">
        <f t="shared" si="26"/>
        <v>6.5701645023555503E-3</v>
      </c>
      <c r="S98" s="89">
        <f t="shared" si="26"/>
        <v>-2.5026078596889646E-3</v>
      </c>
      <c r="T98" s="91">
        <v>31730</v>
      </c>
      <c r="U98" s="193">
        <v>725096</v>
      </c>
      <c r="V98" s="193">
        <v>23059.916041216129</v>
      </c>
      <c r="W98" s="199"/>
      <c r="X98" s="88">
        <v>0</v>
      </c>
      <c r="Y98" s="88">
        <f t="shared" si="27"/>
        <v>0</v>
      </c>
      <c r="Z98" s="1"/>
      <c r="AA98" s="1"/>
    </row>
    <row r="99" spans="2:27" x14ac:dyDescent="0.25">
      <c r="B99" s="85">
        <v>3002</v>
      </c>
      <c r="C99" s="85" t="s">
        <v>116</v>
      </c>
      <c r="D99" s="1">
        <v>1426193</v>
      </c>
      <c r="E99" s="85">
        <f t="shared" si="21"/>
        <v>27833.587041373929</v>
      </c>
      <c r="F99" s="86">
        <f t="shared" si="14"/>
        <v>0.90665965961689532</v>
      </c>
      <c r="G99" s="190">
        <f t="shared" si="15"/>
        <v>1719.8921768354019</v>
      </c>
      <c r="H99" s="190">
        <f t="shared" si="16"/>
        <v>88127.27514104599</v>
      </c>
      <c r="I99" s="190">
        <f t="shared" si="17"/>
        <v>0</v>
      </c>
      <c r="J99" s="87">
        <f t="shared" si="18"/>
        <v>0</v>
      </c>
      <c r="K99" s="190">
        <f t="shared" si="22"/>
        <v>-434.91029436122318</v>
      </c>
      <c r="L99" s="87">
        <f t="shared" si="19"/>
        <v>-22284.803483069078</v>
      </c>
      <c r="M99" s="88">
        <f t="shared" si="23"/>
        <v>65842.471657976916</v>
      </c>
      <c r="N99" s="88">
        <f t="shared" si="24"/>
        <v>1492035.471657977</v>
      </c>
      <c r="O99" s="88">
        <f t="shared" si="25"/>
        <v>29118.568923848106</v>
      </c>
      <c r="P99" s="89">
        <f t="shared" si="20"/>
        <v>0.94851704704044626</v>
      </c>
      <c r="Q99" s="197">
        <v>1226.8813547859972</v>
      </c>
      <c r="R99" s="89">
        <f t="shared" si="26"/>
        <v>-2.76884426337527E-4</v>
      </c>
      <c r="S99" s="89">
        <f t="shared" si="26"/>
        <v>-1.8811953899307333E-2</v>
      </c>
      <c r="T99" s="91">
        <v>51240</v>
      </c>
      <c r="U99" s="193">
        <v>1426588</v>
      </c>
      <c r="V99" s="193">
        <v>28367.230065619406</v>
      </c>
      <c r="W99" s="199"/>
      <c r="X99" s="88">
        <v>0</v>
      </c>
      <c r="Y99" s="88">
        <f t="shared" si="27"/>
        <v>0</v>
      </c>
      <c r="Z99" s="1"/>
      <c r="AA99" s="1"/>
    </row>
    <row r="100" spans="2:27" x14ac:dyDescent="0.25">
      <c r="B100" s="85">
        <v>3003</v>
      </c>
      <c r="C100" s="85" t="s">
        <v>117</v>
      </c>
      <c r="D100" s="1">
        <v>1393453</v>
      </c>
      <c r="E100" s="85">
        <f t="shared" si="21"/>
        <v>23602.645753582441</v>
      </c>
      <c r="F100" s="86">
        <f t="shared" si="14"/>
        <v>0.76883970194683482</v>
      </c>
      <c r="G100" s="190">
        <f t="shared" si="15"/>
        <v>4258.4569495102942</v>
      </c>
      <c r="H100" s="190">
        <f t="shared" si="16"/>
        <v>251410.78138518875</v>
      </c>
      <c r="I100" s="190">
        <f t="shared" si="17"/>
        <v>1409.5972971175188</v>
      </c>
      <c r="J100" s="87">
        <f t="shared" si="18"/>
        <v>83219.805227224075</v>
      </c>
      <c r="K100" s="190">
        <f t="shared" si="22"/>
        <v>974.68700275629567</v>
      </c>
      <c r="L100" s="87">
        <f t="shared" si="19"/>
        <v>57543.571268726184</v>
      </c>
      <c r="M100" s="88">
        <f t="shared" si="23"/>
        <v>308954.35265391495</v>
      </c>
      <c r="N100" s="88">
        <f t="shared" si="24"/>
        <v>1702407.3526539151</v>
      </c>
      <c r="O100" s="88">
        <f t="shared" si="25"/>
        <v>28835.789705849031</v>
      </c>
      <c r="P100" s="89">
        <f t="shared" si="20"/>
        <v>0.9393057114998038</v>
      </c>
      <c r="Q100" s="197">
        <v>3887.8546358790481</v>
      </c>
      <c r="R100" s="89">
        <f t="shared" si="26"/>
        <v>-5.1433006082145733E-3</v>
      </c>
      <c r="S100" s="89">
        <f t="shared" si="26"/>
        <v>-1.9567863342036151E-2</v>
      </c>
      <c r="T100" s="91">
        <v>59038</v>
      </c>
      <c r="U100" s="193">
        <v>1400657</v>
      </c>
      <c r="V100" s="193">
        <v>24073.716957134508</v>
      </c>
      <c r="W100" s="199"/>
      <c r="X100" s="88">
        <v>0</v>
      </c>
      <c r="Y100" s="88">
        <f t="shared" si="27"/>
        <v>0</v>
      </c>
      <c r="Z100" s="1"/>
      <c r="AA100" s="1"/>
    </row>
    <row r="101" spans="2:27" x14ac:dyDescent="0.25">
      <c r="B101" s="85">
        <v>3004</v>
      </c>
      <c r="C101" s="85" t="s">
        <v>118</v>
      </c>
      <c r="D101" s="1">
        <v>2152136</v>
      </c>
      <c r="E101" s="85">
        <f t="shared" si="21"/>
        <v>25485.955189237837</v>
      </c>
      <c r="F101" s="86">
        <f t="shared" si="14"/>
        <v>0.83018719155880694</v>
      </c>
      <c r="G101" s="190">
        <f t="shared" si="15"/>
        <v>3128.4712881170567</v>
      </c>
      <c r="H101" s="190">
        <f t="shared" si="16"/>
        <v>264180.62945375673</v>
      </c>
      <c r="I101" s="190">
        <f t="shared" si="17"/>
        <v>750.43899463813045</v>
      </c>
      <c r="J101" s="87">
        <f t="shared" si="18"/>
        <v>63370.070463222284</v>
      </c>
      <c r="K101" s="190">
        <f t="shared" si="22"/>
        <v>315.52870027690727</v>
      </c>
      <c r="L101" s="87">
        <f t="shared" si="19"/>
        <v>26644.505566183157</v>
      </c>
      <c r="M101" s="88">
        <f t="shared" si="23"/>
        <v>290825.13501993986</v>
      </c>
      <c r="N101" s="88">
        <f t="shared" si="24"/>
        <v>2442961.1350199399</v>
      </c>
      <c r="O101" s="88">
        <f t="shared" si="25"/>
        <v>28929.9551776318</v>
      </c>
      <c r="P101" s="89">
        <f t="shared" si="20"/>
        <v>0.94237308598040237</v>
      </c>
      <c r="Q101" s="197">
        <v>-547.19762064819224</v>
      </c>
      <c r="R101" s="89">
        <f t="shared" si="26"/>
        <v>-5.2438639396417165E-3</v>
      </c>
      <c r="S101" s="89">
        <f t="shared" si="26"/>
        <v>-1.1746461958510066E-2</v>
      </c>
      <c r="T101" s="91">
        <v>84444</v>
      </c>
      <c r="U101" s="193">
        <v>2163481</v>
      </c>
      <c r="V101" s="193">
        <v>25788.88332618128</v>
      </c>
      <c r="W101" s="199"/>
      <c r="X101" s="88">
        <v>0</v>
      </c>
      <c r="Y101" s="88">
        <f t="shared" si="27"/>
        <v>0</v>
      </c>
      <c r="Z101" s="1"/>
      <c r="AA101" s="1"/>
    </row>
    <row r="102" spans="2:27" x14ac:dyDescent="0.25">
      <c r="B102" s="85">
        <v>3005</v>
      </c>
      <c r="C102" s="85" t="s">
        <v>119</v>
      </c>
      <c r="D102" s="1">
        <v>2872779</v>
      </c>
      <c r="E102" s="85">
        <f t="shared" si="21"/>
        <v>27812.4812423154</v>
      </c>
      <c r="F102" s="86">
        <f t="shared" si="14"/>
        <v>0.90597215295230682</v>
      </c>
      <c r="G102" s="190">
        <f t="shared" si="15"/>
        <v>1732.555656270519</v>
      </c>
      <c r="H102" s="190">
        <f t="shared" si="16"/>
        <v>178957.40629183818</v>
      </c>
      <c r="I102" s="190">
        <f t="shared" si="17"/>
        <v>0</v>
      </c>
      <c r="J102" s="87">
        <f t="shared" si="18"/>
        <v>0</v>
      </c>
      <c r="K102" s="190">
        <f t="shared" si="22"/>
        <v>-434.91029436122318</v>
      </c>
      <c r="L102" s="87">
        <f t="shared" si="19"/>
        <v>-44922.319214865107</v>
      </c>
      <c r="M102" s="88">
        <f t="shared" si="23"/>
        <v>134035.08707697308</v>
      </c>
      <c r="N102" s="88">
        <f t="shared" si="24"/>
        <v>3006814.0870769732</v>
      </c>
      <c r="O102" s="88">
        <f t="shared" si="25"/>
        <v>29110.126604224697</v>
      </c>
      <c r="P102" s="89">
        <f t="shared" si="20"/>
        <v>0.9482420443746109</v>
      </c>
      <c r="Q102" s="197">
        <v>2426.4596607574495</v>
      </c>
      <c r="R102" s="89">
        <f t="shared" si="26"/>
        <v>-5.5586383032341386E-3</v>
      </c>
      <c r="S102" s="89">
        <f t="shared" si="26"/>
        <v>-1.5359504847340614E-2</v>
      </c>
      <c r="T102" s="91">
        <v>103291</v>
      </c>
      <c r="U102" s="193">
        <v>2888837</v>
      </c>
      <c r="V102" s="193">
        <v>28246.330898673157</v>
      </c>
      <c r="W102" s="199"/>
      <c r="X102" s="88">
        <v>0</v>
      </c>
      <c r="Y102" s="88">
        <f t="shared" si="27"/>
        <v>0</v>
      </c>
      <c r="Z102" s="1"/>
      <c r="AA102" s="1"/>
    </row>
    <row r="103" spans="2:27" x14ac:dyDescent="0.25">
      <c r="B103" s="85">
        <v>3006</v>
      </c>
      <c r="C103" s="85" t="s">
        <v>120</v>
      </c>
      <c r="D103" s="1">
        <v>845572</v>
      </c>
      <c r="E103" s="85">
        <f t="shared" si="21"/>
        <v>29367.276768659049</v>
      </c>
      <c r="F103" s="86">
        <f t="shared" si="14"/>
        <v>0.95661853139404929</v>
      </c>
      <c r="G103" s="190">
        <f t="shared" si="15"/>
        <v>799.67834046432984</v>
      </c>
      <c r="H103" s="190">
        <f t="shared" si="16"/>
        <v>23025.138456989447</v>
      </c>
      <c r="I103" s="190">
        <f t="shared" si="17"/>
        <v>0</v>
      </c>
      <c r="J103" s="87">
        <f t="shared" si="18"/>
        <v>0</v>
      </c>
      <c r="K103" s="190">
        <f t="shared" si="22"/>
        <v>-434.91029436122318</v>
      </c>
      <c r="L103" s="87">
        <f t="shared" si="19"/>
        <v>-12522.3721055427</v>
      </c>
      <c r="M103" s="88">
        <f t="shared" si="23"/>
        <v>10502.766351446748</v>
      </c>
      <c r="N103" s="88">
        <f t="shared" si="24"/>
        <v>856074.76635144674</v>
      </c>
      <c r="O103" s="88">
        <f t="shared" si="25"/>
        <v>29732.044814762154</v>
      </c>
      <c r="P103" s="89">
        <f t="shared" si="20"/>
        <v>0.96850059575130787</v>
      </c>
      <c r="Q103" s="197">
        <v>1398.9848526220758</v>
      </c>
      <c r="R103" s="89">
        <f t="shared" si="26"/>
        <v>6.8639703097780804E-4</v>
      </c>
      <c r="S103" s="89">
        <f t="shared" si="26"/>
        <v>-3.1079218461895937E-2</v>
      </c>
      <c r="T103" s="91">
        <v>28793</v>
      </c>
      <c r="U103" s="193">
        <v>844992</v>
      </c>
      <c r="V103" s="193">
        <v>30309.265038200796</v>
      </c>
      <c r="W103" s="199"/>
      <c r="X103" s="88">
        <v>0</v>
      </c>
      <c r="Y103" s="88">
        <f t="shared" si="27"/>
        <v>0</v>
      </c>
      <c r="Z103" s="1"/>
      <c r="AA103" s="1"/>
    </row>
    <row r="104" spans="2:27" x14ac:dyDescent="0.25">
      <c r="B104" s="85">
        <v>3007</v>
      </c>
      <c r="C104" s="85" t="s">
        <v>121</v>
      </c>
      <c r="D104" s="1">
        <v>813800</v>
      </c>
      <c r="E104" s="85">
        <f t="shared" si="21"/>
        <v>25880.931179239284</v>
      </c>
      <c r="F104" s="86">
        <f t="shared" si="14"/>
        <v>0.84305325859210878</v>
      </c>
      <c r="G104" s="190">
        <f t="shared" si="15"/>
        <v>2891.4856941161888</v>
      </c>
      <c r="H104" s="190">
        <f t="shared" si="16"/>
        <v>90919.876165789436</v>
      </c>
      <c r="I104" s="190">
        <f t="shared" si="17"/>
        <v>612.19739813762408</v>
      </c>
      <c r="J104" s="87">
        <f t="shared" si="18"/>
        <v>19249.934987039451</v>
      </c>
      <c r="K104" s="190">
        <f t="shared" si="22"/>
        <v>177.2871037764009</v>
      </c>
      <c r="L104" s="87">
        <f t="shared" si="19"/>
        <v>5574.6156911451499</v>
      </c>
      <c r="M104" s="88">
        <f t="shared" si="23"/>
        <v>96494.49185693459</v>
      </c>
      <c r="N104" s="88">
        <f t="shared" si="24"/>
        <v>910294.49185693462</v>
      </c>
      <c r="O104" s="88">
        <f t="shared" si="25"/>
        <v>28949.70397713187</v>
      </c>
      <c r="P104" s="89">
        <f t="shared" si="20"/>
        <v>0.94301638933206733</v>
      </c>
      <c r="Q104" s="197">
        <v>1929.7939677933027</v>
      </c>
      <c r="R104" s="89">
        <f t="shared" si="26"/>
        <v>-3.0035756853396902E-2</v>
      </c>
      <c r="S104" s="89">
        <f t="shared" si="26"/>
        <v>-4.3392661740894539E-2</v>
      </c>
      <c r="T104" s="91">
        <v>31444</v>
      </c>
      <c r="U104" s="193">
        <v>839000</v>
      </c>
      <c r="V104" s="193">
        <v>27054.915997549255</v>
      </c>
      <c r="W104" s="199"/>
      <c r="X104" s="88">
        <v>0</v>
      </c>
      <c r="Y104" s="88">
        <f t="shared" si="27"/>
        <v>0</v>
      </c>
      <c r="Z104" s="1"/>
      <c r="AA104" s="1"/>
    </row>
    <row r="105" spans="2:27" x14ac:dyDescent="0.25">
      <c r="B105" s="85">
        <v>3011</v>
      </c>
      <c r="C105" s="85" t="s">
        <v>122</v>
      </c>
      <c r="D105" s="1">
        <v>156453</v>
      </c>
      <c r="E105" s="85">
        <f t="shared" si="21"/>
        <v>32854.472910541786</v>
      </c>
      <c r="F105" s="86">
        <f t="shared" si="14"/>
        <v>1.0702115103484675</v>
      </c>
      <c r="G105" s="190">
        <f t="shared" si="15"/>
        <v>-1292.6393446653128</v>
      </c>
      <c r="H105" s="190">
        <f t="shared" si="16"/>
        <v>-6155.5485592962195</v>
      </c>
      <c r="I105" s="190">
        <f t="shared" si="17"/>
        <v>0</v>
      </c>
      <c r="J105" s="87">
        <f t="shared" si="18"/>
        <v>0</v>
      </c>
      <c r="K105" s="190">
        <f t="shared" si="22"/>
        <v>-434.91029436122318</v>
      </c>
      <c r="L105" s="87">
        <f t="shared" si="19"/>
        <v>-2071.0428217481449</v>
      </c>
      <c r="M105" s="88">
        <f t="shared" si="23"/>
        <v>-8226.5913810443635</v>
      </c>
      <c r="N105" s="88">
        <f t="shared" si="24"/>
        <v>148226.40861895564</v>
      </c>
      <c r="O105" s="88">
        <f t="shared" si="25"/>
        <v>31126.923271515254</v>
      </c>
      <c r="P105" s="89">
        <f t="shared" si="20"/>
        <v>1.0139377873330753</v>
      </c>
      <c r="Q105" s="197">
        <v>-864.49065161023191</v>
      </c>
      <c r="R105" s="89">
        <f t="shared" si="26"/>
        <v>-1.339412399023818E-2</v>
      </c>
      <c r="S105" s="89">
        <f t="shared" si="26"/>
        <v>-1.77449688865433E-2</v>
      </c>
      <c r="T105" s="91">
        <v>4762</v>
      </c>
      <c r="U105" s="193">
        <v>158577</v>
      </c>
      <c r="V105" s="193">
        <v>33448.006749630877</v>
      </c>
      <c r="W105" s="199"/>
      <c r="X105" s="88">
        <v>0</v>
      </c>
      <c r="Y105" s="88">
        <f t="shared" si="27"/>
        <v>0</v>
      </c>
      <c r="Z105" s="1"/>
      <c r="AA105" s="1"/>
    </row>
    <row r="106" spans="2:27" x14ac:dyDescent="0.25">
      <c r="B106" s="85">
        <v>3012</v>
      </c>
      <c r="C106" s="85" t="s">
        <v>123</v>
      </c>
      <c r="D106" s="1">
        <v>32346</v>
      </c>
      <c r="E106" s="85">
        <f t="shared" si="21"/>
        <v>24338.600451467268</v>
      </c>
      <c r="F106" s="86">
        <f t="shared" si="14"/>
        <v>0.79281291225874484</v>
      </c>
      <c r="G106" s="190">
        <f t="shared" si="15"/>
        <v>3816.8841307793982</v>
      </c>
      <c r="H106" s="190">
        <f t="shared" si="16"/>
        <v>5072.63900980582</v>
      </c>
      <c r="I106" s="190">
        <f t="shared" si="17"/>
        <v>1152.0131528578295</v>
      </c>
      <c r="J106" s="87">
        <f t="shared" si="18"/>
        <v>1531.0254801480553</v>
      </c>
      <c r="K106" s="190">
        <f t="shared" si="22"/>
        <v>717.10285849660636</v>
      </c>
      <c r="L106" s="87">
        <f t="shared" si="19"/>
        <v>953.02969894198975</v>
      </c>
      <c r="M106" s="88">
        <f t="shared" si="23"/>
        <v>6025.6687087478094</v>
      </c>
      <c r="N106" s="88">
        <f t="shared" si="24"/>
        <v>38371.668708747806</v>
      </c>
      <c r="O106" s="88">
        <f t="shared" si="25"/>
        <v>28872.587440743271</v>
      </c>
      <c r="P106" s="89">
        <f t="shared" si="20"/>
        <v>0.94050437201539927</v>
      </c>
      <c r="Q106" s="197">
        <v>107.33849488606211</v>
      </c>
      <c r="R106" s="89">
        <f t="shared" si="26"/>
        <v>4.6525171476640349E-2</v>
      </c>
      <c r="S106" s="89">
        <f t="shared" si="26"/>
        <v>3.5500828060031631E-2</v>
      </c>
      <c r="T106" s="91">
        <v>1329</v>
      </c>
      <c r="U106" s="193">
        <v>30908</v>
      </c>
      <c r="V106" s="193">
        <v>23504.182509505703</v>
      </c>
      <c r="W106" s="199"/>
      <c r="X106" s="88">
        <v>0</v>
      </c>
      <c r="Y106" s="88">
        <f t="shared" si="27"/>
        <v>0</v>
      </c>
      <c r="Z106" s="1"/>
      <c r="AA106" s="1"/>
    </row>
    <row r="107" spans="2:27" x14ac:dyDescent="0.25">
      <c r="B107" s="85">
        <v>3013</v>
      </c>
      <c r="C107" s="85" t="s">
        <v>124</v>
      </c>
      <c r="D107" s="1">
        <v>88472</v>
      </c>
      <c r="E107" s="85">
        <f t="shared" si="21"/>
        <v>24312.173674086287</v>
      </c>
      <c r="F107" s="86">
        <f t="shared" si="14"/>
        <v>0.79195207844133586</v>
      </c>
      <c r="G107" s="190">
        <f t="shared" si="15"/>
        <v>3832.7401972079865</v>
      </c>
      <c r="H107" s="190">
        <f t="shared" si="16"/>
        <v>13947.341577639863</v>
      </c>
      <c r="I107" s="190">
        <f t="shared" si="17"/>
        <v>1161.2625249411728</v>
      </c>
      <c r="J107" s="87">
        <f t="shared" si="18"/>
        <v>4225.8343282609285</v>
      </c>
      <c r="K107" s="190">
        <f t="shared" si="22"/>
        <v>726.35223057994972</v>
      </c>
      <c r="L107" s="87">
        <f t="shared" si="19"/>
        <v>2643.1957670804368</v>
      </c>
      <c r="M107" s="88">
        <f t="shared" si="23"/>
        <v>16590.537344720302</v>
      </c>
      <c r="N107" s="88">
        <f t="shared" si="24"/>
        <v>105062.5373447203</v>
      </c>
      <c r="O107" s="88">
        <f t="shared" si="25"/>
        <v>28871.266101874222</v>
      </c>
      <c r="P107" s="89">
        <f t="shared" si="20"/>
        <v>0.94046133032452872</v>
      </c>
      <c r="Q107" s="197">
        <v>103.48847471059344</v>
      </c>
      <c r="R107" s="89">
        <f t="shared" si="26"/>
        <v>1.1744525130081765E-2</v>
      </c>
      <c r="S107" s="89">
        <f t="shared" si="26"/>
        <v>-5.2151934829808236E-3</v>
      </c>
      <c r="T107" s="91">
        <v>3639</v>
      </c>
      <c r="U107" s="193">
        <v>87445</v>
      </c>
      <c r="V107" s="193">
        <v>24439.631078814979</v>
      </c>
      <c r="W107" s="199"/>
      <c r="X107" s="88">
        <v>0</v>
      </c>
      <c r="Y107" s="88">
        <f t="shared" si="27"/>
        <v>0</v>
      </c>
      <c r="Z107" s="1"/>
      <c r="AA107" s="1"/>
    </row>
    <row r="108" spans="2:27" x14ac:dyDescent="0.25">
      <c r="B108" s="85">
        <v>3014</v>
      </c>
      <c r="C108" s="85" t="s">
        <v>125</v>
      </c>
      <c r="D108" s="1">
        <v>1181118</v>
      </c>
      <c r="E108" s="85">
        <f t="shared" si="21"/>
        <v>25465.007977232544</v>
      </c>
      <c r="F108" s="86">
        <f t="shared" si="14"/>
        <v>0.82950485075672453</v>
      </c>
      <c r="G108" s="190">
        <f t="shared" si="15"/>
        <v>3141.0396153202323</v>
      </c>
      <c r="H108" s="190">
        <f t="shared" si="16"/>
        <v>145687.69943778301</v>
      </c>
      <c r="I108" s="190">
        <f t="shared" si="17"/>
        <v>757.77051883998274</v>
      </c>
      <c r="J108" s="87">
        <f t="shared" si="18"/>
        <v>35146.91220483608</v>
      </c>
      <c r="K108" s="190">
        <f t="shared" si="22"/>
        <v>322.86022447875956</v>
      </c>
      <c r="L108" s="87">
        <f t="shared" si="19"/>
        <v>14974.902931773826</v>
      </c>
      <c r="M108" s="88">
        <f t="shared" si="23"/>
        <v>160662.60236955684</v>
      </c>
      <c r="N108" s="88">
        <f t="shared" si="24"/>
        <v>1341780.6023695569</v>
      </c>
      <c r="O108" s="88">
        <f t="shared" si="25"/>
        <v>28928.907817031541</v>
      </c>
      <c r="P108" s="89">
        <f t="shared" si="20"/>
        <v>0.94233896894029834</v>
      </c>
      <c r="Q108" s="197">
        <v>2483.0671706587309</v>
      </c>
      <c r="R108" s="89">
        <f t="shared" si="26"/>
        <v>2.6430776289992908E-2</v>
      </c>
      <c r="S108" s="89">
        <f t="shared" si="26"/>
        <v>9.3022044119267996E-3</v>
      </c>
      <c r="T108" s="91">
        <v>46382</v>
      </c>
      <c r="U108" s="193">
        <v>1150704</v>
      </c>
      <c r="V108" s="193">
        <v>25230.310471847046</v>
      </c>
      <c r="W108" s="199"/>
      <c r="X108" s="88">
        <v>0</v>
      </c>
      <c r="Y108" s="88">
        <f t="shared" si="27"/>
        <v>0</v>
      </c>
      <c r="Z108" s="1"/>
      <c r="AA108" s="1"/>
    </row>
    <row r="109" spans="2:27" x14ac:dyDescent="0.25">
      <c r="B109" s="85">
        <v>3015</v>
      </c>
      <c r="C109" s="85" t="s">
        <v>126</v>
      </c>
      <c r="D109" s="1">
        <v>93038</v>
      </c>
      <c r="E109" s="85">
        <f t="shared" si="21"/>
        <v>23941.842511580031</v>
      </c>
      <c r="F109" s="86">
        <f t="shared" si="14"/>
        <v>0.7798887994523811</v>
      </c>
      <c r="G109" s="190">
        <f t="shared" si="15"/>
        <v>4054.9388947117404</v>
      </c>
      <c r="H109" s="190">
        <f t="shared" si="16"/>
        <v>15757.492544849823</v>
      </c>
      <c r="I109" s="190">
        <f t="shared" si="17"/>
        <v>1290.8784318183625</v>
      </c>
      <c r="J109" s="87">
        <f t="shared" si="18"/>
        <v>5016.3535860461561</v>
      </c>
      <c r="K109" s="190">
        <f t="shared" si="22"/>
        <v>855.96813745713939</v>
      </c>
      <c r="L109" s="87">
        <f t="shared" si="19"/>
        <v>3326.2921821584437</v>
      </c>
      <c r="M109" s="88">
        <f t="shared" si="23"/>
        <v>19083.784727008268</v>
      </c>
      <c r="N109" s="88">
        <f t="shared" si="24"/>
        <v>112121.78472700827</v>
      </c>
      <c r="O109" s="88">
        <f t="shared" si="25"/>
        <v>28852.749543748909</v>
      </c>
      <c r="P109" s="89">
        <f t="shared" si="20"/>
        <v>0.93985816637508102</v>
      </c>
      <c r="Q109" s="197">
        <v>-305.5983889185627</v>
      </c>
      <c r="R109" s="89">
        <f t="shared" si="26"/>
        <v>1.0766238986604669E-2</v>
      </c>
      <c r="S109" s="89">
        <f t="shared" si="26"/>
        <v>3.6205742215176617E-4</v>
      </c>
      <c r="T109" s="91">
        <v>3886</v>
      </c>
      <c r="U109" s="193">
        <v>92047</v>
      </c>
      <c r="V109" s="193">
        <v>23933.177327093083</v>
      </c>
      <c r="W109" s="199"/>
      <c r="X109" s="88">
        <v>0</v>
      </c>
      <c r="Y109" s="88">
        <f t="shared" si="27"/>
        <v>0</v>
      </c>
      <c r="Z109" s="1"/>
      <c r="AA109" s="1"/>
    </row>
    <row r="110" spans="2:27" x14ac:dyDescent="0.25">
      <c r="B110" s="85">
        <v>3016</v>
      </c>
      <c r="C110" s="85" t="s">
        <v>127</v>
      </c>
      <c r="D110" s="1">
        <v>202810</v>
      </c>
      <c r="E110" s="85">
        <f t="shared" si="21"/>
        <v>24227.690837414884</v>
      </c>
      <c r="F110" s="86">
        <f t="shared" si="14"/>
        <v>0.78920010903738869</v>
      </c>
      <c r="G110" s="190">
        <f t="shared" si="15"/>
        <v>3883.4298992108284</v>
      </c>
      <c r="H110" s="190">
        <f t="shared" si="16"/>
        <v>32508.191686293845</v>
      </c>
      <c r="I110" s="190">
        <f t="shared" si="17"/>
        <v>1190.8315177761638</v>
      </c>
      <c r="J110" s="87">
        <f t="shared" si="18"/>
        <v>9968.4506353042671</v>
      </c>
      <c r="K110" s="190">
        <f t="shared" si="22"/>
        <v>755.92122341494064</v>
      </c>
      <c r="L110" s="87">
        <f t="shared" si="19"/>
        <v>6327.8165612064686</v>
      </c>
      <c r="M110" s="88">
        <f t="shared" si="23"/>
        <v>38836.008247500315</v>
      </c>
      <c r="N110" s="88">
        <f t="shared" si="24"/>
        <v>241646.00824750031</v>
      </c>
      <c r="O110" s="88">
        <f t="shared" si="25"/>
        <v>28867.041960040657</v>
      </c>
      <c r="P110" s="89">
        <f t="shared" si="20"/>
        <v>0.9403237318543316</v>
      </c>
      <c r="Q110" s="197">
        <v>-974.75459692157892</v>
      </c>
      <c r="R110" s="89">
        <f t="shared" si="26"/>
        <v>9.5172674690639034E-3</v>
      </c>
      <c r="S110" s="89">
        <f t="shared" si="26"/>
        <v>2.4020460163492064E-3</v>
      </c>
      <c r="T110" s="91">
        <v>8371</v>
      </c>
      <c r="U110" s="193">
        <v>200898</v>
      </c>
      <c r="V110" s="193">
        <v>24169.63426371511</v>
      </c>
      <c r="W110" s="199"/>
      <c r="X110" s="88">
        <v>0</v>
      </c>
      <c r="Y110" s="88">
        <f t="shared" si="27"/>
        <v>0</v>
      </c>
      <c r="Z110" s="1"/>
      <c r="AA110" s="1"/>
    </row>
    <row r="111" spans="2:27" x14ac:dyDescent="0.25">
      <c r="B111" s="85">
        <v>3017</v>
      </c>
      <c r="C111" s="85" t="s">
        <v>128</v>
      </c>
      <c r="D111" s="1">
        <v>198573</v>
      </c>
      <c r="E111" s="85">
        <f t="shared" si="21"/>
        <v>23875.556089936275</v>
      </c>
      <c r="F111" s="86">
        <f t="shared" si="14"/>
        <v>0.77772956556005479</v>
      </c>
      <c r="G111" s="190">
        <f t="shared" si="15"/>
        <v>4094.7107476979936</v>
      </c>
      <c r="H111" s="190">
        <f t="shared" si="16"/>
        <v>34055.709288604216</v>
      </c>
      <c r="I111" s="190">
        <f t="shared" si="17"/>
        <v>1314.0786793936768</v>
      </c>
      <c r="J111" s="87">
        <f t="shared" si="18"/>
        <v>10929.192376517211</v>
      </c>
      <c r="K111" s="190">
        <f t="shared" si="22"/>
        <v>879.16838503245367</v>
      </c>
      <c r="L111" s="87">
        <f t="shared" si="19"/>
        <v>7312.0434583149172</v>
      </c>
      <c r="M111" s="88">
        <f t="shared" si="23"/>
        <v>41367.752746919134</v>
      </c>
      <c r="N111" s="88">
        <f t="shared" si="24"/>
        <v>239940.75274691914</v>
      </c>
      <c r="O111" s="88">
        <f t="shared" si="25"/>
        <v>28849.435222666725</v>
      </c>
      <c r="P111" s="89">
        <f t="shared" si="20"/>
        <v>0.93975020468046488</v>
      </c>
      <c r="Q111" s="197">
        <v>165.14293601757527</v>
      </c>
      <c r="R111" s="89">
        <f t="shared" si="26"/>
        <v>4.715620746707414E-3</v>
      </c>
      <c r="S111" s="89">
        <f t="shared" si="26"/>
        <v>-7.7913390265766866E-2</v>
      </c>
      <c r="T111" s="91">
        <v>8317</v>
      </c>
      <c r="U111" s="193">
        <v>197641</v>
      </c>
      <c r="V111" s="193">
        <v>25892.964758286391</v>
      </c>
      <c r="W111" s="199"/>
      <c r="X111" s="88">
        <v>0</v>
      </c>
      <c r="Y111" s="88">
        <f t="shared" si="27"/>
        <v>0</v>
      </c>
      <c r="Z111" s="1"/>
      <c r="AA111" s="1"/>
    </row>
    <row r="112" spans="2:27" x14ac:dyDescent="0.25">
      <c r="B112" s="85">
        <v>3018</v>
      </c>
      <c r="C112" s="85" t="s">
        <v>129</v>
      </c>
      <c r="D112" s="1">
        <v>145124</v>
      </c>
      <c r="E112" s="85">
        <f t="shared" si="21"/>
        <v>24094.969284409763</v>
      </c>
      <c r="F112" s="86">
        <f t="shared" si="14"/>
        <v>0.78487679713753988</v>
      </c>
      <c r="G112" s="190">
        <f t="shared" si="15"/>
        <v>3963.0628310139014</v>
      </c>
      <c r="H112" s="190">
        <f t="shared" si="16"/>
        <v>23869.527431196726</v>
      </c>
      <c r="I112" s="190">
        <f t="shared" si="17"/>
        <v>1237.2840613279564</v>
      </c>
      <c r="J112" s="87">
        <f t="shared" si="18"/>
        <v>7452.1619013782811</v>
      </c>
      <c r="K112" s="190">
        <f t="shared" si="22"/>
        <v>802.37376696673323</v>
      </c>
      <c r="L112" s="87">
        <f t="shared" si="19"/>
        <v>4832.6971984406346</v>
      </c>
      <c r="M112" s="88">
        <f t="shared" si="23"/>
        <v>28702.22462963736</v>
      </c>
      <c r="N112" s="88">
        <f t="shared" si="24"/>
        <v>173826.22462963735</v>
      </c>
      <c r="O112" s="88">
        <f t="shared" si="25"/>
        <v>28860.405882390394</v>
      </c>
      <c r="P112" s="89">
        <f t="shared" si="20"/>
        <v>0.94010756625933889</v>
      </c>
      <c r="Q112" s="197">
        <v>250.3010945814458</v>
      </c>
      <c r="R112" s="89">
        <f t="shared" si="26"/>
        <v>9.6917157746067312E-3</v>
      </c>
      <c r="S112" s="89">
        <f t="shared" si="26"/>
        <v>-8.7486110949278155E-3</v>
      </c>
      <c r="T112" s="91">
        <v>6023</v>
      </c>
      <c r="U112" s="193">
        <v>143731</v>
      </c>
      <c r="V112" s="193">
        <v>24307.627261965161</v>
      </c>
      <c r="W112" s="199"/>
      <c r="X112" s="88">
        <v>0</v>
      </c>
      <c r="Y112" s="88">
        <f t="shared" si="27"/>
        <v>0</v>
      </c>
      <c r="Z112" s="1"/>
      <c r="AA112" s="1"/>
    </row>
    <row r="113" spans="2:27" x14ac:dyDescent="0.25">
      <c r="B113" s="85">
        <v>3019</v>
      </c>
      <c r="C113" s="85" t="s">
        <v>130</v>
      </c>
      <c r="D113" s="1">
        <v>538489</v>
      </c>
      <c r="E113" s="85">
        <f t="shared" si="21"/>
        <v>28209.387605427211</v>
      </c>
      <c r="F113" s="86">
        <f t="shared" si="14"/>
        <v>0.91890110054155627</v>
      </c>
      <c r="G113" s="190">
        <f t="shared" si="15"/>
        <v>1494.4118384034321</v>
      </c>
      <c r="H113" s="190">
        <f t="shared" si="16"/>
        <v>28526.827583283117</v>
      </c>
      <c r="I113" s="190">
        <f t="shared" si="17"/>
        <v>0</v>
      </c>
      <c r="J113" s="87">
        <f t="shared" si="18"/>
        <v>0</v>
      </c>
      <c r="K113" s="190">
        <f t="shared" si="22"/>
        <v>-434.91029436122318</v>
      </c>
      <c r="L113" s="87">
        <f t="shared" si="19"/>
        <v>-8302.0026090613901</v>
      </c>
      <c r="M113" s="88">
        <f t="shared" si="23"/>
        <v>20224.824974221727</v>
      </c>
      <c r="N113" s="88">
        <f t="shared" si="24"/>
        <v>558713.82497422176</v>
      </c>
      <c r="O113" s="88">
        <f t="shared" si="25"/>
        <v>29268.889149469418</v>
      </c>
      <c r="P113" s="89">
        <f t="shared" si="20"/>
        <v>0.95341362341031055</v>
      </c>
      <c r="Q113" s="197">
        <v>-215.3360034833895</v>
      </c>
      <c r="R113" s="89">
        <f t="shared" si="26"/>
        <v>-9.5406087449142508E-3</v>
      </c>
      <c r="S113" s="89">
        <f t="shared" si="26"/>
        <v>-2.9776302735667178E-2</v>
      </c>
      <c r="T113" s="91">
        <v>19089</v>
      </c>
      <c r="U113" s="193">
        <v>543676</v>
      </c>
      <c r="V113" s="193">
        <v>29075.137707898819</v>
      </c>
      <c r="W113" s="199"/>
      <c r="X113" s="88">
        <v>0</v>
      </c>
      <c r="Y113" s="88">
        <f t="shared" si="27"/>
        <v>0</v>
      </c>
      <c r="Z113" s="1"/>
      <c r="AA113" s="1"/>
    </row>
    <row r="114" spans="2:27" x14ac:dyDescent="0.25">
      <c r="B114" s="85">
        <v>3020</v>
      </c>
      <c r="C114" s="85" t="s">
        <v>131</v>
      </c>
      <c r="D114" s="1">
        <v>2067568</v>
      </c>
      <c r="E114" s="85">
        <f t="shared" si="21"/>
        <v>33216.611776046273</v>
      </c>
      <c r="F114" s="86">
        <f t="shared" si="14"/>
        <v>1.0820079309838775</v>
      </c>
      <c r="G114" s="190">
        <f t="shared" si="15"/>
        <v>-1509.9226639680048</v>
      </c>
      <c r="H114" s="190">
        <f t="shared" si="16"/>
        <v>-93985.136218688465</v>
      </c>
      <c r="I114" s="190">
        <f t="shared" si="17"/>
        <v>0</v>
      </c>
      <c r="J114" s="87">
        <f t="shared" si="18"/>
        <v>0</v>
      </c>
      <c r="K114" s="190">
        <f t="shared" si="22"/>
        <v>-434.91029436122318</v>
      </c>
      <c r="L114" s="87">
        <f t="shared" si="19"/>
        <v>-27070.991272514337</v>
      </c>
      <c r="M114" s="88">
        <f t="shared" si="23"/>
        <v>-121056.1274912028</v>
      </c>
      <c r="N114" s="88">
        <f t="shared" si="24"/>
        <v>1946511.8725087971</v>
      </c>
      <c r="O114" s="88">
        <f t="shared" si="25"/>
        <v>31271.778817717037</v>
      </c>
      <c r="P114" s="89">
        <f t="shared" si="20"/>
        <v>1.018656355587239</v>
      </c>
      <c r="Q114" s="197">
        <v>461.94392913073534</v>
      </c>
      <c r="R114" s="92">
        <f t="shared" si="26"/>
        <v>1.3866387692188472E-3</v>
      </c>
      <c r="S114" s="93">
        <f t="shared" si="26"/>
        <v>-1.812789240319743E-2</v>
      </c>
      <c r="T114" s="91">
        <v>62245</v>
      </c>
      <c r="U114" s="193">
        <v>2064705</v>
      </c>
      <c r="V114" s="193">
        <v>33829.876130554461</v>
      </c>
      <c r="W114" s="199"/>
      <c r="X114" s="88">
        <v>0</v>
      </c>
      <c r="Y114" s="88">
        <f t="shared" si="27"/>
        <v>0</v>
      </c>
      <c r="Z114" s="1"/>
      <c r="AA114" s="1"/>
    </row>
    <row r="115" spans="2:27" x14ac:dyDescent="0.25">
      <c r="B115" s="85">
        <v>3021</v>
      </c>
      <c r="C115" s="85" t="s">
        <v>132</v>
      </c>
      <c r="D115" s="1">
        <v>591308</v>
      </c>
      <c r="E115" s="85">
        <f t="shared" si="21"/>
        <v>27695.925058548011</v>
      </c>
      <c r="F115" s="86">
        <f t="shared" si="14"/>
        <v>0.90217541666590229</v>
      </c>
      <c r="G115" s="190">
        <f t="shared" si="15"/>
        <v>1802.4893665309521</v>
      </c>
      <c r="H115" s="190">
        <f t="shared" si="16"/>
        <v>38483.14797543583</v>
      </c>
      <c r="I115" s="190">
        <f t="shared" si="17"/>
        <v>0</v>
      </c>
      <c r="J115" s="87">
        <f t="shared" si="18"/>
        <v>0</v>
      </c>
      <c r="K115" s="190">
        <f t="shared" si="22"/>
        <v>-434.91029436122318</v>
      </c>
      <c r="L115" s="87">
        <f t="shared" si="19"/>
        <v>-9285.334784612116</v>
      </c>
      <c r="M115" s="88">
        <f t="shared" si="23"/>
        <v>29197.813190823712</v>
      </c>
      <c r="N115" s="88">
        <f t="shared" si="24"/>
        <v>620505.81319082365</v>
      </c>
      <c r="O115" s="88">
        <f t="shared" si="25"/>
        <v>29063.504130717734</v>
      </c>
      <c r="P115" s="89">
        <f t="shared" si="20"/>
        <v>0.9467233498600488</v>
      </c>
      <c r="Q115" s="197">
        <v>-132.44943550582684</v>
      </c>
      <c r="R115" s="92">
        <f t="shared" si="26"/>
        <v>1.5902359239380673E-2</v>
      </c>
      <c r="S115" s="93">
        <f t="shared" si="26"/>
        <v>-1.1220092506120345E-2</v>
      </c>
      <c r="T115" s="91">
        <v>21350</v>
      </c>
      <c r="U115" s="193">
        <v>582052</v>
      </c>
      <c r="V115" s="193">
        <v>28010.202117420598</v>
      </c>
      <c r="W115" s="199"/>
      <c r="X115" s="88">
        <v>0</v>
      </c>
      <c r="Y115" s="88">
        <f t="shared" si="27"/>
        <v>0</v>
      </c>
      <c r="Z115" s="1"/>
      <c r="AA115" s="1"/>
    </row>
    <row r="116" spans="2:27" x14ac:dyDescent="0.25">
      <c r="B116" s="85">
        <v>3022</v>
      </c>
      <c r="C116" s="85" t="s">
        <v>133</v>
      </c>
      <c r="D116" s="1">
        <v>603932</v>
      </c>
      <c r="E116" s="85">
        <f t="shared" si="21"/>
        <v>37497.330187507767</v>
      </c>
      <c r="F116" s="86">
        <f t="shared" si="14"/>
        <v>1.2214493436944354</v>
      </c>
      <c r="G116" s="190">
        <f t="shared" si="15"/>
        <v>-4078.3537108449009</v>
      </c>
      <c r="H116" s="190">
        <f t="shared" si="16"/>
        <v>-65685.964866867973</v>
      </c>
      <c r="I116" s="190">
        <f t="shared" si="17"/>
        <v>0</v>
      </c>
      <c r="J116" s="87">
        <f t="shared" si="18"/>
        <v>0</v>
      </c>
      <c r="K116" s="190">
        <f t="shared" si="22"/>
        <v>-434.91029436122318</v>
      </c>
      <c r="L116" s="87">
        <f t="shared" si="19"/>
        <v>-7004.6652009818608</v>
      </c>
      <c r="M116" s="88">
        <f t="shared" si="23"/>
        <v>-72690.630067849837</v>
      </c>
      <c r="N116" s="88">
        <f t="shared" si="24"/>
        <v>531241.36993215012</v>
      </c>
      <c r="O116" s="88">
        <f t="shared" si="25"/>
        <v>32984.066182301634</v>
      </c>
      <c r="P116" s="89">
        <f t="shared" si="20"/>
        <v>1.074432920671462</v>
      </c>
      <c r="Q116" s="197">
        <v>-2604.1056772017182</v>
      </c>
      <c r="R116" s="92">
        <f t="shared" si="26"/>
        <v>5.7185869062011865E-3</v>
      </c>
      <c r="S116" s="92">
        <f t="shared" si="26"/>
        <v>4.3448250216903319E-3</v>
      </c>
      <c r="T116" s="91">
        <v>16106</v>
      </c>
      <c r="U116" s="193">
        <v>600498</v>
      </c>
      <c r="V116" s="193">
        <v>37335.115642874902</v>
      </c>
      <c r="W116" s="199"/>
      <c r="X116" s="88">
        <v>0</v>
      </c>
      <c r="Y116" s="88">
        <f t="shared" si="27"/>
        <v>0</v>
      </c>
      <c r="Z116" s="1"/>
      <c r="AA116" s="1"/>
    </row>
    <row r="117" spans="2:27" x14ac:dyDescent="0.25">
      <c r="B117" s="85">
        <v>3023</v>
      </c>
      <c r="C117" s="85" t="s">
        <v>134</v>
      </c>
      <c r="D117" s="1">
        <v>646584</v>
      </c>
      <c r="E117" s="85">
        <f t="shared" si="21"/>
        <v>31816.947150870976</v>
      </c>
      <c r="F117" s="86">
        <f t="shared" si="14"/>
        <v>1.036414833308293</v>
      </c>
      <c r="G117" s="190">
        <f t="shared" si="15"/>
        <v>-670.12388886282645</v>
      </c>
      <c r="H117" s="190">
        <f t="shared" si="16"/>
        <v>-13618.257669470358</v>
      </c>
      <c r="I117" s="190">
        <f t="shared" si="17"/>
        <v>0</v>
      </c>
      <c r="J117" s="87">
        <f t="shared" si="18"/>
        <v>0</v>
      </c>
      <c r="K117" s="190">
        <f t="shared" si="22"/>
        <v>-434.91029436122318</v>
      </c>
      <c r="L117" s="87">
        <f t="shared" si="19"/>
        <v>-8838.2470020087767</v>
      </c>
      <c r="M117" s="88">
        <f t="shared" si="23"/>
        <v>-22456.504671479135</v>
      </c>
      <c r="N117" s="88">
        <f t="shared" si="24"/>
        <v>624127.49532852089</v>
      </c>
      <c r="O117" s="88">
        <f t="shared" si="25"/>
        <v>30711.912967646927</v>
      </c>
      <c r="P117" s="89">
        <f t="shared" si="20"/>
        <v>1.0004191165170053</v>
      </c>
      <c r="Q117" s="197">
        <v>-22.126212100625708</v>
      </c>
      <c r="R117" s="92">
        <f t="shared" si="26"/>
        <v>2.4045281404207228E-3</v>
      </c>
      <c r="S117" s="92">
        <f t="shared" si="26"/>
        <v>-1.6487359187489087E-2</v>
      </c>
      <c r="T117" s="91">
        <v>20322</v>
      </c>
      <c r="U117" s="193">
        <v>645033</v>
      </c>
      <c r="V117" s="193">
        <v>32350.318471337581</v>
      </c>
      <c r="W117" s="199"/>
      <c r="X117" s="88">
        <v>0</v>
      </c>
      <c r="Y117" s="88">
        <f t="shared" si="27"/>
        <v>0</v>
      </c>
      <c r="Z117" s="1"/>
      <c r="AA117" s="1"/>
    </row>
    <row r="118" spans="2:27" x14ac:dyDescent="0.25">
      <c r="B118" s="85">
        <v>3024</v>
      </c>
      <c r="C118" s="85" t="s">
        <v>135</v>
      </c>
      <c r="D118" s="1">
        <v>6813386</v>
      </c>
      <c r="E118" s="85">
        <f t="shared" si="21"/>
        <v>52461.508847036355</v>
      </c>
      <c r="F118" s="86">
        <f t="shared" si="14"/>
        <v>1.7088970129340117</v>
      </c>
      <c r="G118" s="190">
        <f t="shared" si="15"/>
        <v>-13056.860906562053</v>
      </c>
      <c r="H118" s="190">
        <f t="shared" si="16"/>
        <v>-1695746.7533788399</v>
      </c>
      <c r="I118" s="190">
        <f t="shared" si="17"/>
        <v>0</v>
      </c>
      <c r="J118" s="87">
        <f t="shared" si="18"/>
        <v>0</v>
      </c>
      <c r="K118" s="190">
        <f t="shared" si="22"/>
        <v>-434.91029436122318</v>
      </c>
      <c r="L118" s="87">
        <f t="shared" si="19"/>
        <v>-56483.539569869499</v>
      </c>
      <c r="M118" s="88">
        <f t="shared" si="23"/>
        <v>-1752230.2929487093</v>
      </c>
      <c r="N118" s="88">
        <f t="shared" si="24"/>
        <v>5061155.7070512902</v>
      </c>
      <c r="O118" s="88">
        <f t="shared" si="25"/>
        <v>38969.737646113084</v>
      </c>
      <c r="P118" s="89">
        <f t="shared" si="20"/>
        <v>1.269411988367293</v>
      </c>
      <c r="Q118" s="197">
        <v>-27059.243109455798</v>
      </c>
      <c r="R118" s="92">
        <f t="shared" si="26"/>
        <v>-9.7833040872864433E-3</v>
      </c>
      <c r="S118" s="92">
        <f t="shared" si="26"/>
        <v>-1.6584305771643205E-2</v>
      </c>
      <c r="T118" s="91">
        <v>129874</v>
      </c>
      <c r="U118" s="193">
        <v>6880702</v>
      </c>
      <c r="V118" s="193">
        <v>53346.21885224295</v>
      </c>
      <c r="W118" s="199"/>
      <c r="X118" s="88">
        <v>0</v>
      </c>
      <c r="Y118" s="88">
        <f t="shared" si="27"/>
        <v>0</v>
      </c>
      <c r="Z118" s="1"/>
      <c r="AA118" s="1"/>
    </row>
    <row r="119" spans="2:27" x14ac:dyDescent="0.25">
      <c r="B119" s="85">
        <v>3025</v>
      </c>
      <c r="C119" s="85" t="s">
        <v>136</v>
      </c>
      <c r="D119" s="1">
        <v>4082356</v>
      </c>
      <c r="E119" s="85">
        <f t="shared" si="21"/>
        <v>41748.711445635279</v>
      </c>
      <c r="F119" s="86">
        <f t="shared" si="14"/>
        <v>1.3599351191234463</v>
      </c>
      <c r="G119" s="190">
        <f t="shared" si="15"/>
        <v>-6629.1824657214083</v>
      </c>
      <c r="H119" s="190">
        <f t="shared" si="16"/>
        <v>-648227.97822810221</v>
      </c>
      <c r="I119" s="190">
        <f t="shared" si="17"/>
        <v>0</v>
      </c>
      <c r="J119" s="87">
        <f t="shared" si="18"/>
        <v>0</v>
      </c>
      <c r="K119" s="190">
        <f t="shared" si="22"/>
        <v>-434.91029436122318</v>
      </c>
      <c r="L119" s="87">
        <f t="shared" si="19"/>
        <v>-42527.268223817846</v>
      </c>
      <c r="M119" s="88">
        <f t="shared" si="23"/>
        <v>-690755.24645192001</v>
      </c>
      <c r="N119" s="88">
        <f t="shared" si="24"/>
        <v>3391600.7535480801</v>
      </c>
      <c r="O119" s="88">
        <f t="shared" si="25"/>
        <v>34684.618685552647</v>
      </c>
      <c r="P119" s="89">
        <f t="shared" si="20"/>
        <v>1.1298272308430666</v>
      </c>
      <c r="Q119" s="197">
        <v>-11202.88918039808</v>
      </c>
      <c r="R119" s="92">
        <f t="shared" si="26"/>
        <v>4.613881214398932E-3</v>
      </c>
      <c r="S119" s="92">
        <f t="shared" si="26"/>
        <v>-1.2810494374037097E-2</v>
      </c>
      <c r="T119" s="91">
        <v>97784</v>
      </c>
      <c r="U119" s="193">
        <v>4063607</v>
      </c>
      <c r="V119" s="193">
        <v>42290.473316126889</v>
      </c>
      <c r="W119" s="199"/>
      <c r="X119" s="88">
        <v>0</v>
      </c>
      <c r="Y119" s="88">
        <f t="shared" si="27"/>
        <v>0</v>
      </c>
      <c r="Z119" s="1"/>
      <c r="AA119" s="1"/>
    </row>
    <row r="120" spans="2:27" x14ac:dyDescent="0.25">
      <c r="B120" s="85">
        <v>3026</v>
      </c>
      <c r="C120" s="85" t="s">
        <v>137</v>
      </c>
      <c r="D120" s="1">
        <v>422245</v>
      </c>
      <c r="E120" s="85">
        <f t="shared" si="21"/>
        <v>23529.952633045414</v>
      </c>
      <c r="F120" s="86">
        <f t="shared" si="14"/>
        <v>0.7664717743123326</v>
      </c>
      <c r="G120" s="190">
        <f t="shared" si="15"/>
        <v>4302.0728218325103</v>
      </c>
      <c r="H120" s="190">
        <f t="shared" si="16"/>
        <v>77200.6967877844</v>
      </c>
      <c r="I120" s="190">
        <f t="shared" si="17"/>
        <v>1435.0398893054785</v>
      </c>
      <c r="J120" s="87">
        <f t="shared" si="18"/>
        <v>25751.790813586813</v>
      </c>
      <c r="K120" s="190">
        <f t="shared" si="22"/>
        <v>1000.1295949442554</v>
      </c>
      <c r="L120" s="87">
        <f t="shared" si="19"/>
        <v>17947.325581274661</v>
      </c>
      <c r="M120" s="88">
        <f t="shared" si="23"/>
        <v>95148.022369059065</v>
      </c>
      <c r="N120" s="88">
        <f t="shared" si="24"/>
        <v>517393.02236905904</v>
      </c>
      <c r="O120" s="88">
        <f t="shared" si="25"/>
        <v>28832.15504982218</v>
      </c>
      <c r="P120" s="89">
        <f t="shared" si="20"/>
        <v>0.93918731511807862</v>
      </c>
      <c r="Q120" s="197">
        <v>479.39021123434941</v>
      </c>
      <c r="R120" s="92">
        <f t="shared" si="26"/>
        <v>-6.9076301442676314E-3</v>
      </c>
      <c r="S120" s="92">
        <f t="shared" si="26"/>
        <v>-1.7477741185919715E-2</v>
      </c>
      <c r="T120" s="91">
        <v>17945</v>
      </c>
      <c r="U120" s="193">
        <v>425182</v>
      </c>
      <c r="V120" s="193">
        <v>23948.518643685929</v>
      </c>
      <c r="W120" s="199"/>
      <c r="X120" s="88">
        <v>0</v>
      </c>
      <c r="Y120" s="88">
        <f t="shared" si="27"/>
        <v>0</v>
      </c>
      <c r="Z120" s="1"/>
      <c r="AA120" s="1"/>
    </row>
    <row r="121" spans="2:27" x14ac:dyDescent="0.25">
      <c r="B121" s="85">
        <v>3027</v>
      </c>
      <c r="C121" s="85" t="s">
        <v>138</v>
      </c>
      <c r="D121" s="1">
        <v>573863</v>
      </c>
      <c r="E121" s="85">
        <f t="shared" si="21"/>
        <v>29251.860536242228</v>
      </c>
      <c r="F121" s="86">
        <f t="shared" si="14"/>
        <v>0.95285892822677698</v>
      </c>
      <c r="G121" s="190">
        <f t="shared" si="15"/>
        <v>868.92807991442237</v>
      </c>
      <c r="H121" s="190">
        <f t="shared" si="16"/>
        <v>17046.631071761138</v>
      </c>
      <c r="I121" s="190">
        <f t="shared" si="17"/>
        <v>0</v>
      </c>
      <c r="J121" s="87">
        <f t="shared" si="18"/>
        <v>0</v>
      </c>
      <c r="K121" s="190">
        <f t="shared" si="22"/>
        <v>-434.91029436122318</v>
      </c>
      <c r="L121" s="87">
        <f t="shared" si="19"/>
        <v>-8532.0701547784774</v>
      </c>
      <c r="M121" s="88">
        <f t="shared" si="23"/>
        <v>8514.5609169826603</v>
      </c>
      <c r="N121" s="88">
        <f t="shared" si="24"/>
        <v>582377.56091698271</v>
      </c>
      <c r="O121" s="88">
        <f t="shared" si="25"/>
        <v>29685.87832179543</v>
      </c>
      <c r="P121" s="89">
        <f t="shared" si="20"/>
        <v>0.96699675448439903</v>
      </c>
      <c r="Q121" s="197">
        <v>12.060898091182025</v>
      </c>
      <c r="R121" s="92">
        <f t="shared" si="26"/>
        <v>9.4921956771457268E-3</v>
      </c>
      <c r="S121" s="92">
        <f t="shared" si="26"/>
        <v>-2.1073527853908616E-2</v>
      </c>
      <c r="T121" s="91">
        <v>19618</v>
      </c>
      <c r="U121" s="193">
        <v>568467</v>
      </c>
      <c r="V121" s="193">
        <v>29881.570647603028</v>
      </c>
      <c r="W121" s="199"/>
      <c r="X121" s="88">
        <v>0</v>
      </c>
      <c r="Y121" s="88">
        <f t="shared" si="27"/>
        <v>0</v>
      </c>
      <c r="Z121" s="1"/>
      <c r="AA121" s="1"/>
    </row>
    <row r="122" spans="2:27" x14ac:dyDescent="0.25">
      <c r="B122" s="85">
        <v>3028</v>
      </c>
      <c r="C122" s="85" t="s">
        <v>139</v>
      </c>
      <c r="D122" s="1">
        <v>280980</v>
      </c>
      <c r="E122" s="85">
        <f t="shared" si="21"/>
        <v>24664.676966292136</v>
      </c>
      <c r="F122" s="86">
        <f t="shared" si="14"/>
        <v>0.8034346270057775</v>
      </c>
      <c r="G122" s="190">
        <f t="shared" si="15"/>
        <v>3621.2382218844773</v>
      </c>
      <c r="H122" s="190">
        <f t="shared" si="16"/>
        <v>41253.145823707971</v>
      </c>
      <c r="I122" s="190">
        <f t="shared" si="17"/>
        <v>1037.8863726691256</v>
      </c>
      <c r="J122" s="87">
        <f t="shared" si="18"/>
        <v>11823.601557446678</v>
      </c>
      <c r="K122" s="190">
        <f t="shared" si="22"/>
        <v>602.97607830790253</v>
      </c>
      <c r="L122" s="87">
        <f t="shared" si="19"/>
        <v>6869.1034840836255</v>
      </c>
      <c r="M122" s="88">
        <f t="shared" si="23"/>
        <v>48122.249307791601</v>
      </c>
      <c r="N122" s="88">
        <f t="shared" si="24"/>
        <v>329102.24930779159</v>
      </c>
      <c r="O122" s="88">
        <f t="shared" si="25"/>
        <v>28888.891266484512</v>
      </c>
      <c r="P122" s="89">
        <f t="shared" si="20"/>
        <v>0.94103545775275077</v>
      </c>
      <c r="Q122" s="197">
        <v>54.444532537272607</v>
      </c>
      <c r="R122" s="92">
        <f t="shared" si="26"/>
        <v>-2.8107831864060302E-3</v>
      </c>
      <c r="S122" s="92">
        <f t="shared" si="26"/>
        <v>-1.5328168896056964E-2</v>
      </c>
      <c r="T122" s="91">
        <v>11392</v>
      </c>
      <c r="U122" s="193">
        <v>281772</v>
      </c>
      <c r="V122" s="193">
        <v>25048.626544581741</v>
      </c>
      <c r="W122" s="199"/>
      <c r="X122" s="88">
        <v>0</v>
      </c>
      <c r="Y122" s="88">
        <f t="shared" si="27"/>
        <v>0</v>
      </c>
      <c r="Z122" s="1"/>
      <c r="AA122" s="1"/>
    </row>
    <row r="123" spans="2:27" x14ac:dyDescent="0.25">
      <c r="B123" s="85">
        <v>3029</v>
      </c>
      <c r="C123" s="85" t="s">
        <v>140</v>
      </c>
      <c r="D123" s="1">
        <v>1391639</v>
      </c>
      <c r="E123" s="85">
        <f t="shared" si="21"/>
        <v>29737.78233647456</v>
      </c>
      <c r="F123" s="86">
        <f t="shared" si="14"/>
        <v>0.96868749151415301</v>
      </c>
      <c r="G123" s="190">
        <f t="shared" si="15"/>
        <v>577.37499977502296</v>
      </c>
      <c r="H123" s="190">
        <f t="shared" si="16"/>
        <v>27019.417864471747</v>
      </c>
      <c r="I123" s="190">
        <f t="shared" si="17"/>
        <v>0</v>
      </c>
      <c r="J123" s="87">
        <f t="shared" si="18"/>
        <v>0</v>
      </c>
      <c r="K123" s="190">
        <f t="shared" si="22"/>
        <v>-434.91029436122318</v>
      </c>
      <c r="L123" s="87">
        <f t="shared" si="19"/>
        <v>-20352.497045222161</v>
      </c>
      <c r="M123" s="88">
        <f t="shared" si="23"/>
        <v>6666.9208192495862</v>
      </c>
      <c r="N123" s="88">
        <f t="shared" si="24"/>
        <v>1398305.9208192495</v>
      </c>
      <c r="O123" s="88">
        <f t="shared" si="25"/>
        <v>29880.247041888357</v>
      </c>
      <c r="P123" s="89">
        <f t="shared" si="20"/>
        <v>0.97332817979934927</v>
      </c>
      <c r="Q123" s="197">
        <v>534.94972209058687</v>
      </c>
      <c r="R123" s="92">
        <f t="shared" si="26"/>
        <v>1.4776410536869929E-2</v>
      </c>
      <c r="S123" s="92">
        <f t="shared" si="26"/>
        <v>-3.0848086071236954E-2</v>
      </c>
      <c r="T123" s="91">
        <v>46797</v>
      </c>
      <c r="U123" s="193">
        <v>1371375</v>
      </c>
      <c r="V123" s="193">
        <v>30684.335354529794</v>
      </c>
      <c r="W123" s="199"/>
      <c r="X123" s="88">
        <v>0</v>
      </c>
      <c r="Y123" s="88">
        <f t="shared" si="27"/>
        <v>0</v>
      </c>
      <c r="Z123" s="1"/>
      <c r="AA123" s="1"/>
    </row>
    <row r="124" spans="2:27" x14ac:dyDescent="0.25">
      <c r="B124" s="85">
        <v>3030</v>
      </c>
      <c r="C124" s="85" t="s">
        <v>141</v>
      </c>
      <c r="D124" s="1">
        <v>2714826</v>
      </c>
      <c r="E124" s="85">
        <f t="shared" si="21"/>
        <v>29665.366333387967</v>
      </c>
      <c r="F124" s="86">
        <f t="shared" si="14"/>
        <v>0.96632859078706701</v>
      </c>
      <c r="G124" s="190">
        <f t="shared" si="15"/>
        <v>620.82460162697896</v>
      </c>
      <c r="H124" s="190">
        <f t="shared" si="16"/>
        <v>56814.76341789298</v>
      </c>
      <c r="I124" s="190">
        <f t="shared" si="17"/>
        <v>0</v>
      </c>
      <c r="J124" s="87">
        <f t="shared" si="18"/>
        <v>0</v>
      </c>
      <c r="K124" s="190">
        <f t="shared" si="22"/>
        <v>-434.91029436122318</v>
      </c>
      <c r="L124" s="87">
        <f t="shared" si="19"/>
        <v>-39800.81558846734</v>
      </c>
      <c r="M124" s="88">
        <f t="shared" si="23"/>
        <v>17013.947829425641</v>
      </c>
      <c r="N124" s="88">
        <f t="shared" si="24"/>
        <v>2731839.9478294258</v>
      </c>
      <c r="O124" s="88">
        <f t="shared" si="25"/>
        <v>29851.280640653727</v>
      </c>
      <c r="P124" s="89">
        <f t="shared" si="20"/>
        <v>0.97238461950851518</v>
      </c>
      <c r="Q124" s="197">
        <v>733.58950396657747</v>
      </c>
      <c r="R124" s="92">
        <f t="shared" si="26"/>
        <v>2.3029627932496067E-2</v>
      </c>
      <c r="S124" s="92">
        <f t="shared" si="26"/>
        <v>-4.0231142365107463E-3</v>
      </c>
      <c r="T124" s="91">
        <v>91515</v>
      </c>
      <c r="U124" s="193">
        <v>2653712</v>
      </c>
      <c r="V124" s="193">
        <v>29785.195577754086</v>
      </c>
      <c r="W124" s="199"/>
      <c r="X124" s="88">
        <v>0</v>
      </c>
      <c r="Y124" s="88">
        <f t="shared" si="27"/>
        <v>0</v>
      </c>
      <c r="Z124" s="1"/>
      <c r="AA124" s="1"/>
    </row>
    <row r="125" spans="2:27" x14ac:dyDescent="0.25">
      <c r="B125" s="85">
        <v>3031</v>
      </c>
      <c r="C125" s="85" t="s">
        <v>142</v>
      </c>
      <c r="D125" s="1">
        <v>794992</v>
      </c>
      <c r="E125" s="85">
        <f t="shared" si="21"/>
        <v>31249.685534591194</v>
      </c>
      <c r="F125" s="86">
        <f t="shared" si="14"/>
        <v>1.017936682318791</v>
      </c>
      <c r="G125" s="190">
        <f t="shared" si="15"/>
        <v>-329.76691909495713</v>
      </c>
      <c r="H125" s="190">
        <f t="shared" si="16"/>
        <v>-8389.2704217757091</v>
      </c>
      <c r="I125" s="190">
        <f t="shared" si="17"/>
        <v>0</v>
      </c>
      <c r="J125" s="87">
        <f t="shared" si="18"/>
        <v>0</v>
      </c>
      <c r="K125" s="190">
        <f t="shared" si="22"/>
        <v>-434.91029436122318</v>
      </c>
      <c r="L125" s="87">
        <f t="shared" si="19"/>
        <v>-11064.117888549517</v>
      </c>
      <c r="M125" s="88">
        <f t="shared" si="23"/>
        <v>-19453.388310325226</v>
      </c>
      <c r="N125" s="88">
        <f t="shared" si="24"/>
        <v>775538.61168967478</v>
      </c>
      <c r="O125" s="88">
        <f t="shared" si="25"/>
        <v>30485.008321135017</v>
      </c>
      <c r="P125" s="89">
        <f t="shared" si="20"/>
        <v>0.9930278561212047</v>
      </c>
      <c r="Q125" s="197">
        <v>-423.16148193292611</v>
      </c>
      <c r="R125" s="92">
        <f t="shared" si="26"/>
        <v>1.683486179860072E-2</v>
      </c>
      <c r="S125" s="92">
        <f t="shared" si="26"/>
        <v>-2.8703106411285483E-3</v>
      </c>
      <c r="T125" s="91">
        <v>25440</v>
      </c>
      <c r="U125" s="193">
        <v>781830</v>
      </c>
      <c r="V125" s="193">
        <v>31339.640036878183</v>
      </c>
      <c r="W125" s="199"/>
      <c r="X125" s="88">
        <v>0</v>
      </c>
      <c r="Y125" s="88">
        <f t="shared" si="27"/>
        <v>0</v>
      </c>
      <c r="Z125" s="1"/>
    </row>
    <row r="126" spans="2:27" x14ac:dyDescent="0.25">
      <c r="B126" s="85">
        <v>3032</v>
      </c>
      <c r="C126" s="85" t="s">
        <v>143</v>
      </c>
      <c r="D126" s="1">
        <v>238772</v>
      </c>
      <c r="E126" s="85">
        <f t="shared" si="21"/>
        <v>32775.840768702816</v>
      </c>
      <c r="F126" s="86">
        <f t="shared" si="14"/>
        <v>1.0676501232427129</v>
      </c>
      <c r="G126" s="190">
        <f t="shared" si="15"/>
        <v>-1245.4600595619304</v>
      </c>
      <c r="H126" s="190">
        <f t="shared" si="16"/>
        <v>-9073.1765339086633</v>
      </c>
      <c r="I126" s="190">
        <f t="shared" si="17"/>
        <v>0</v>
      </c>
      <c r="J126" s="87">
        <f t="shared" si="18"/>
        <v>0</v>
      </c>
      <c r="K126" s="190">
        <f t="shared" si="22"/>
        <v>-434.91029436122318</v>
      </c>
      <c r="L126" s="87">
        <f t="shared" si="19"/>
        <v>-3168.321494421511</v>
      </c>
      <c r="M126" s="88">
        <f t="shared" si="23"/>
        <v>-12241.498028330174</v>
      </c>
      <c r="N126" s="88">
        <f t="shared" si="24"/>
        <v>226530.50197166982</v>
      </c>
      <c r="O126" s="88">
        <f t="shared" si="25"/>
        <v>31095.470414779658</v>
      </c>
      <c r="P126" s="89">
        <f t="shared" si="20"/>
        <v>1.0129132324907733</v>
      </c>
      <c r="Q126" s="197">
        <v>-682.64871839155239</v>
      </c>
      <c r="R126" s="92">
        <f t="shared" si="26"/>
        <v>5.8963885451731216E-2</v>
      </c>
      <c r="S126" s="92">
        <f t="shared" si="26"/>
        <v>1.5936663750466852E-2</v>
      </c>
      <c r="T126" s="91">
        <v>7285</v>
      </c>
      <c r="U126" s="193">
        <v>225477</v>
      </c>
      <c r="V126" s="193">
        <v>32261.696952353694</v>
      </c>
      <c r="W126" s="199"/>
      <c r="X126" s="88">
        <v>0</v>
      </c>
      <c r="Y126" s="88">
        <f t="shared" si="27"/>
        <v>0</v>
      </c>
      <c r="Z126" s="1"/>
    </row>
    <row r="127" spans="2:27" x14ac:dyDescent="0.25">
      <c r="B127" s="85">
        <v>3033</v>
      </c>
      <c r="C127" s="85" t="s">
        <v>144</v>
      </c>
      <c r="D127" s="1">
        <v>1155743</v>
      </c>
      <c r="E127" s="85">
        <f t="shared" si="21"/>
        <v>26961.764568655813</v>
      </c>
      <c r="F127" s="86">
        <f t="shared" si="14"/>
        <v>0.8782606514263237</v>
      </c>
      <c r="G127" s="190">
        <f t="shared" si="15"/>
        <v>2242.9856604662709</v>
      </c>
      <c r="H127" s="190">
        <f t="shared" si="16"/>
        <v>96147.82332154717</v>
      </c>
      <c r="I127" s="190">
        <f t="shared" si="17"/>
        <v>233.90571184183861</v>
      </c>
      <c r="J127" s="87">
        <f t="shared" si="18"/>
        <v>10026.602243812255</v>
      </c>
      <c r="K127" s="190">
        <f t="shared" si="22"/>
        <v>-201.00458251938457</v>
      </c>
      <c r="L127" s="87">
        <f t="shared" si="19"/>
        <v>-8616.2624342759391</v>
      </c>
      <c r="M127" s="88">
        <f t="shared" si="23"/>
        <v>87531.560887271233</v>
      </c>
      <c r="N127" s="88">
        <f t="shared" si="24"/>
        <v>1243274.5608872713</v>
      </c>
      <c r="O127" s="88">
        <f t="shared" si="25"/>
        <v>29003.7456466027</v>
      </c>
      <c r="P127" s="89">
        <f t="shared" si="20"/>
        <v>0.94477675897377822</v>
      </c>
      <c r="Q127" s="197">
        <v>598.87875980876561</v>
      </c>
      <c r="R127" s="92">
        <f t="shared" si="26"/>
        <v>1.6902280884057042E-2</v>
      </c>
      <c r="S127" s="92">
        <f t="shared" si="26"/>
        <v>-1.3961104256384277E-2</v>
      </c>
      <c r="T127" s="91">
        <v>42866</v>
      </c>
      <c r="U127" s="193">
        <v>1136533</v>
      </c>
      <c r="V127" s="193">
        <v>27343.510164802119</v>
      </c>
      <c r="W127" s="199"/>
      <c r="X127" s="88">
        <v>0</v>
      </c>
      <c r="Y127" s="88">
        <f t="shared" si="27"/>
        <v>0</v>
      </c>
      <c r="Z127" s="1"/>
    </row>
    <row r="128" spans="2:27" x14ac:dyDescent="0.25">
      <c r="B128" s="85">
        <v>3034</v>
      </c>
      <c r="C128" s="85" t="s">
        <v>145</v>
      </c>
      <c r="D128" s="1">
        <v>591963</v>
      </c>
      <c r="E128" s="85">
        <f t="shared" si="21"/>
        <v>24377.671622122474</v>
      </c>
      <c r="F128" s="86">
        <f t="shared" si="14"/>
        <v>0.79408562835654517</v>
      </c>
      <c r="G128" s="190">
        <f t="shared" si="15"/>
        <v>3793.4414283862743</v>
      </c>
      <c r="H128" s="190">
        <f t="shared" si="16"/>
        <v>92116.138205503899</v>
      </c>
      <c r="I128" s="190">
        <f t="shared" si="17"/>
        <v>1138.3382431285072</v>
      </c>
      <c r="J128" s="87">
        <f t="shared" si="18"/>
        <v>27642.26755788954</v>
      </c>
      <c r="K128" s="190">
        <f t="shared" si="22"/>
        <v>703.42794876728408</v>
      </c>
      <c r="L128" s="87">
        <f t="shared" si="19"/>
        <v>17081.340879915959</v>
      </c>
      <c r="M128" s="88">
        <f t="shared" si="23"/>
        <v>109197.47908541985</v>
      </c>
      <c r="N128" s="88">
        <f t="shared" si="24"/>
        <v>701160.47908541979</v>
      </c>
      <c r="O128" s="88">
        <f t="shared" si="25"/>
        <v>28874.540999276029</v>
      </c>
      <c r="P128" s="89">
        <f t="shared" si="20"/>
        <v>0.94056800782028915</v>
      </c>
      <c r="Q128" s="197">
        <v>1137.8390303372435</v>
      </c>
      <c r="R128" s="92">
        <f t="shared" si="26"/>
        <v>3.6792569596451638E-3</v>
      </c>
      <c r="S128" s="93">
        <f t="shared" si="26"/>
        <v>-1.2233789777968025E-2</v>
      </c>
      <c r="T128" s="91">
        <v>24283</v>
      </c>
      <c r="U128" s="193">
        <v>589793</v>
      </c>
      <c r="V128" s="193">
        <v>24679.596618963929</v>
      </c>
      <c r="W128" s="199"/>
      <c r="X128" s="88">
        <v>0</v>
      </c>
      <c r="Y128" s="88">
        <f t="shared" si="27"/>
        <v>0</v>
      </c>
      <c r="Z128" s="1"/>
    </row>
    <row r="129" spans="2:25" x14ac:dyDescent="0.25">
      <c r="B129" s="85">
        <v>3035</v>
      </c>
      <c r="C129" s="85" t="s">
        <v>146</v>
      </c>
      <c r="D129" s="1">
        <v>650834</v>
      </c>
      <c r="E129" s="85">
        <f t="shared" si="21"/>
        <v>23806.935401272953</v>
      </c>
      <c r="F129" s="86">
        <f t="shared" si="14"/>
        <v>0.7754942945497576</v>
      </c>
      <c r="G129" s="190">
        <f t="shared" si="15"/>
        <v>4135.8831608959872</v>
      </c>
      <c r="H129" s="190">
        <f t="shared" si="16"/>
        <v>113066.77385257449</v>
      </c>
      <c r="I129" s="190">
        <f t="shared" si="17"/>
        <v>1338.0959204258397</v>
      </c>
      <c r="J129" s="87">
        <f t="shared" si="18"/>
        <v>36580.866272601605</v>
      </c>
      <c r="K129" s="190">
        <f t="shared" si="22"/>
        <v>903.1856260646166</v>
      </c>
      <c r="L129" s="87">
        <f t="shared" si="19"/>
        <v>24691.288645354485</v>
      </c>
      <c r="M129" s="88">
        <f t="shared" si="23"/>
        <v>137758.06249792897</v>
      </c>
      <c r="N129" s="88">
        <f t="shared" si="24"/>
        <v>788592.06249792897</v>
      </c>
      <c r="O129" s="88">
        <f t="shared" si="25"/>
        <v>28846.004188233557</v>
      </c>
      <c r="P129" s="89">
        <f t="shared" si="20"/>
        <v>0.93963844112994988</v>
      </c>
      <c r="Q129" s="197">
        <v>1545.380453871534</v>
      </c>
      <c r="R129" s="89">
        <f t="shared" si="26"/>
        <v>1.5381255119154414E-2</v>
      </c>
      <c r="S129" s="89">
        <f t="shared" si="26"/>
        <v>-7.7209155108885971E-3</v>
      </c>
      <c r="T129" s="91">
        <v>27338</v>
      </c>
      <c r="U129" s="193">
        <v>640975</v>
      </c>
      <c r="V129" s="193">
        <v>23992.17697260069</v>
      </c>
      <c r="W129" s="199"/>
      <c r="X129" s="88">
        <v>0</v>
      </c>
      <c r="Y129" s="88">
        <f t="shared" si="27"/>
        <v>0</v>
      </c>
    </row>
    <row r="130" spans="2:25" x14ac:dyDescent="0.25">
      <c r="B130" s="85">
        <v>3036</v>
      </c>
      <c r="C130" s="85" t="s">
        <v>147</v>
      </c>
      <c r="D130" s="1">
        <v>379340</v>
      </c>
      <c r="E130" s="85">
        <f t="shared" si="21"/>
        <v>24426.271732131358</v>
      </c>
      <c r="F130" s="86">
        <f t="shared" si="14"/>
        <v>0.79566874299902723</v>
      </c>
      <c r="G130" s="190">
        <f t="shared" si="15"/>
        <v>3764.2813623809443</v>
      </c>
      <c r="H130" s="190">
        <f t="shared" si="16"/>
        <v>58459.289557776065</v>
      </c>
      <c r="I130" s="190">
        <f t="shared" si="17"/>
        <v>1121.328204625398</v>
      </c>
      <c r="J130" s="87">
        <f t="shared" si="18"/>
        <v>17414.227017832432</v>
      </c>
      <c r="K130" s="190">
        <f t="shared" si="22"/>
        <v>686.41791026417491</v>
      </c>
      <c r="L130" s="87">
        <f t="shared" si="19"/>
        <v>10660.070146402637</v>
      </c>
      <c r="M130" s="88">
        <f t="shared" si="23"/>
        <v>69119.3597041787</v>
      </c>
      <c r="N130" s="88">
        <f t="shared" si="24"/>
        <v>448459.3597041787</v>
      </c>
      <c r="O130" s="88">
        <f t="shared" si="25"/>
        <v>28876.971004776478</v>
      </c>
      <c r="P130" s="89">
        <f t="shared" si="20"/>
        <v>0.9406471635524134</v>
      </c>
      <c r="Q130" s="197">
        <v>133.12432323594112</v>
      </c>
      <c r="R130" s="89">
        <f t="shared" si="26"/>
        <v>1.8627669487087911E-2</v>
      </c>
      <c r="S130" s="89">
        <f t="shared" si="26"/>
        <v>-1.1281810054838221E-2</v>
      </c>
      <c r="T130" s="91">
        <v>15530</v>
      </c>
      <c r="U130" s="193">
        <v>372403</v>
      </c>
      <c r="V130" s="193">
        <v>24704.988722303304</v>
      </c>
      <c r="W130" s="199"/>
      <c r="X130" s="88">
        <v>0</v>
      </c>
      <c r="Y130" s="88">
        <f t="shared" si="27"/>
        <v>0</v>
      </c>
    </row>
    <row r="131" spans="2:25" x14ac:dyDescent="0.25">
      <c r="B131" s="85">
        <v>3037</v>
      </c>
      <c r="C131" s="85" t="s">
        <v>148</v>
      </c>
      <c r="D131" s="1">
        <v>65869</v>
      </c>
      <c r="E131" s="85">
        <f t="shared" si="21"/>
        <v>22373.980978260872</v>
      </c>
      <c r="F131" s="86">
        <f t="shared" si="14"/>
        <v>0.72881680495837198</v>
      </c>
      <c r="G131" s="190">
        <f t="shared" si="15"/>
        <v>4995.6558147032356</v>
      </c>
      <c r="H131" s="190">
        <f t="shared" si="16"/>
        <v>14707.210718486325</v>
      </c>
      <c r="I131" s="190">
        <f t="shared" si="17"/>
        <v>1839.6299684800681</v>
      </c>
      <c r="J131" s="87">
        <f t="shared" si="18"/>
        <v>5415.8706272053205</v>
      </c>
      <c r="K131" s="190">
        <f t="shared" si="22"/>
        <v>1404.719674118845</v>
      </c>
      <c r="L131" s="87">
        <f t="shared" si="19"/>
        <v>4135.4947206058796</v>
      </c>
      <c r="M131" s="88">
        <f t="shared" si="23"/>
        <v>18842.705439092206</v>
      </c>
      <c r="N131" s="88">
        <f t="shared" si="24"/>
        <v>84711.705439092213</v>
      </c>
      <c r="O131" s="88">
        <f t="shared" si="25"/>
        <v>28774.356467082951</v>
      </c>
      <c r="P131" s="89">
        <f t="shared" si="20"/>
        <v>0.93730456665038053</v>
      </c>
      <c r="Q131" s="197">
        <v>177.74746346467873</v>
      </c>
      <c r="R131" s="89">
        <f t="shared" si="26"/>
        <v>5.5373079326422381E-2</v>
      </c>
      <c r="S131" s="89">
        <f t="shared" si="26"/>
        <v>4.1392253886976087E-2</v>
      </c>
      <c r="T131" s="91">
        <v>2944</v>
      </c>
      <c r="U131" s="193">
        <v>62413</v>
      </c>
      <c r="V131" s="193">
        <v>21484.681583476762</v>
      </c>
      <c r="W131" s="199"/>
      <c r="X131" s="88">
        <v>0</v>
      </c>
      <c r="Y131" s="88">
        <f t="shared" si="27"/>
        <v>0</v>
      </c>
    </row>
    <row r="132" spans="2:25" x14ac:dyDescent="0.25">
      <c r="B132" s="85">
        <v>3038</v>
      </c>
      <c r="C132" s="85" t="s">
        <v>149</v>
      </c>
      <c r="D132" s="1">
        <v>230078</v>
      </c>
      <c r="E132" s="85">
        <f t="shared" si="21"/>
        <v>33402.729384436701</v>
      </c>
      <c r="F132" s="86">
        <f t="shared" si="14"/>
        <v>1.0880705820974814</v>
      </c>
      <c r="G132" s="190">
        <f t="shared" si="15"/>
        <v>-1621.5932290022618</v>
      </c>
      <c r="H132" s="190">
        <f t="shared" si="16"/>
        <v>-11169.534161367579</v>
      </c>
      <c r="I132" s="190">
        <f t="shared" si="17"/>
        <v>0</v>
      </c>
      <c r="J132" s="87">
        <f t="shared" si="18"/>
        <v>0</v>
      </c>
      <c r="K132" s="190">
        <f t="shared" si="22"/>
        <v>-434.91029436122318</v>
      </c>
      <c r="L132" s="87">
        <f t="shared" si="19"/>
        <v>-2995.6621075601051</v>
      </c>
      <c r="M132" s="88">
        <f t="shared" si="23"/>
        <v>-14165.196268927684</v>
      </c>
      <c r="N132" s="88">
        <f t="shared" si="24"/>
        <v>215912.80373107232</v>
      </c>
      <c r="O132" s="88">
        <f t="shared" si="25"/>
        <v>31346.225861073213</v>
      </c>
      <c r="P132" s="89">
        <f t="shared" si="20"/>
        <v>1.0210814160326807</v>
      </c>
      <c r="Q132" s="197">
        <v>138.2692968728843</v>
      </c>
      <c r="R132" s="89">
        <f t="shared" si="26"/>
        <v>-1.7810032017075775E-2</v>
      </c>
      <c r="S132" s="89">
        <f t="shared" si="26"/>
        <v>-2.1945268525714781E-2</v>
      </c>
      <c r="T132" s="91">
        <v>6888</v>
      </c>
      <c r="U132" s="193">
        <v>234250</v>
      </c>
      <c r="V132" s="193">
        <v>34152.208776789623</v>
      </c>
      <c r="W132" s="199"/>
      <c r="X132" s="88">
        <v>0</v>
      </c>
      <c r="Y132" s="88">
        <f t="shared" si="27"/>
        <v>0</v>
      </c>
    </row>
    <row r="133" spans="2:25" x14ac:dyDescent="0.25">
      <c r="B133" s="85">
        <v>3039</v>
      </c>
      <c r="C133" s="85" t="s">
        <v>150</v>
      </c>
      <c r="D133" s="1">
        <v>36146</v>
      </c>
      <c r="E133" s="85">
        <f t="shared" si="21"/>
        <v>32949.863263445761</v>
      </c>
      <c r="F133" s="86">
        <f t="shared" si="14"/>
        <v>1.073318784476164</v>
      </c>
      <c r="G133" s="190">
        <f t="shared" si="15"/>
        <v>-1349.8735564076974</v>
      </c>
      <c r="H133" s="190">
        <f t="shared" si="16"/>
        <v>-1480.811291379244</v>
      </c>
      <c r="I133" s="190">
        <f t="shared" si="17"/>
        <v>0</v>
      </c>
      <c r="J133" s="87">
        <f t="shared" si="18"/>
        <v>0</v>
      </c>
      <c r="K133" s="190">
        <f t="shared" si="22"/>
        <v>-434.91029436122318</v>
      </c>
      <c r="L133" s="87">
        <f t="shared" si="19"/>
        <v>-477.09659291426186</v>
      </c>
      <c r="M133" s="88">
        <f t="shared" si="23"/>
        <v>-1957.907884293506</v>
      </c>
      <c r="N133" s="88">
        <f t="shared" si="24"/>
        <v>34188.092115706495</v>
      </c>
      <c r="O133" s="88">
        <f t="shared" si="25"/>
        <v>31165.079412676841</v>
      </c>
      <c r="P133" s="89">
        <f t="shared" si="20"/>
        <v>1.0151806969841539</v>
      </c>
      <c r="Q133" s="197">
        <v>-180.05406233020199</v>
      </c>
      <c r="R133" s="89">
        <f t="shared" si="26"/>
        <v>3.6711983020707856E-2</v>
      </c>
      <c r="S133" s="89">
        <f t="shared" si="26"/>
        <v>-1.0897301249880788E-3</v>
      </c>
      <c r="T133" s="91">
        <v>1097</v>
      </c>
      <c r="U133" s="193">
        <v>34866</v>
      </c>
      <c r="V133" s="193">
        <v>32985.808893093665</v>
      </c>
      <c r="W133" s="199"/>
      <c r="X133" s="88">
        <v>0</v>
      </c>
      <c r="Y133" s="88">
        <f t="shared" si="27"/>
        <v>0</v>
      </c>
    </row>
    <row r="134" spans="2:25" x14ac:dyDescent="0.25">
      <c r="B134" s="85">
        <v>3040</v>
      </c>
      <c r="C134" s="85" t="s">
        <v>151</v>
      </c>
      <c r="D134" s="1">
        <v>106327</v>
      </c>
      <c r="E134" s="85">
        <f t="shared" si="21"/>
        <v>32230.069718096394</v>
      </c>
      <c r="F134" s="86">
        <f t="shared" si="14"/>
        <v>1.0498720124215666</v>
      </c>
      <c r="G134" s="190">
        <f t="shared" si="15"/>
        <v>-917.99742919807761</v>
      </c>
      <c r="H134" s="190">
        <f t="shared" si="16"/>
        <v>-3028.4735189244579</v>
      </c>
      <c r="I134" s="190">
        <f t="shared" si="17"/>
        <v>0</v>
      </c>
      <c r="J134" s="87">
        <f t="shared" si="18"/>
        <v>0</v>
      </c>
      <c r="K134" s="190">
        <f t="shared" si="22"/>
        <v>-434.91029436122318</v>
      </c>
      <c r="L134" s="87">
        <f t="shared" si="19"/>
        <v>-1434.7690610976751</v>
      </c>
      <c r="M134" s="88">
        <f t="shared" si="23"/>
        <v>-4463.2425800221336</v>
      </c>
      <c r="N134" s="88">
        <f t="shared" si="24"/>
        <v>101863.75741997786</v>
      </c>
      <c r="O134" s="88">
        <f t="shared" si="25"/>
        <v>30877.161994537091</v>
      </c>
      <c r="P134" s="89">
        <f t="shared" si="20"/>
        <v>1.0058019881623146</v>
      </c>
      <c r="Q134" s="197">
        <v>-1180.4643132427946</v>
      </c>
      <c r="R134" s="89">
        <f t="shared" si="26"/>
        <v>5.5608621227739999E-3</v>
      </c>
      <c r="S134" s="89">
        <f t="shared" si="26"/>
        <v>-2.3641401249349528E-3</v>
      </c>
      <c r="T134" s="91">
        <v>3299</v>
      </c>
      <c r="U134" s="193">
        <v>105739</v>
      </c>
      <c r="V134" s="193">
        <v>32306.446684998471</v>
      </c>
      <c r="W134" s="199"/>
      <c r="X134" s="88">
        <v>0</v>
      </c>
      <c r="Y134" s="88">
        <f t="shared" si="27"/>
        <v>0</v>
      </c>
    </row>
    <row r="135" spans="2:25" x14ac:dyDescent="0.25">
      <c r="B135" s="85">
        <v>3041</v>
      </c>
      <c r="C135" s="85" t="s">
        <v>152</v>
      </c>
      <c r="D135" s="1">
        <v>147685</v>
      </c>
      <c r="E135" s="85">
        <f t="shared" si="21"/>
        <v>30980.700650304174</v>
      </c>
      <c r="F135" s="86">
        <f t="shared" ref="F135:F198" si="28">E135/E$364</f>
        <v>1.0091746875652134</v>
      </c>
      <c r="G135" s="190">
        <f t="shared" ref="G135:G198" si="29">($E$364+$Y$364-E135-Y135)*0.6</f>
        <v>-168.3759885227453</v>
      </c>
      <c r="H135" s="190">
        <f t="shared" ref="H135:H198" si="30">G135*T135/1000</f>
        <v>-802.64833728792678</v>
      </c>
      <c r="I135" s="190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0">
        <f t="shared" si="22"/>
        <v>-434.91029436122318</v>
      </c>
      <c r="L135" s="87">
        <f t="shared" ref="L135:L198" si="33">K135*T135/1000</f>
        <v>-2073.2173732199508</v>
      </c>
      <c r="M135" s="88">
        <f t="shared" si="23"/>
        <v>-2875.8657105078773</v>
      </c>
      <c r="N135" s="88">
        <f t="shared" si="24"/>
        <v>144809.13428949213</v>
      </c>
      <c r="O135" s="88">
        <f t="shared" si="25"/>
        <v>30377.41436742021</v>
      </c>
      <c r="P135" s="89">
        <f t="shared" ref="P135:P198" si="34">O135/O$364</f>
        <v>0.98952305821977371</v>
      </c>
      <c r="Q135" s="197">
        <v>13.395519482146028</v>
      </c>
      <c r="R135" s="89">
        <f t="shared" si="26"/>
        <v>4.0350246905753152E-2</v>
      </c>
      <c r="S135" s="89">
        <f t="shared" si="26"/>
        <v>1.852624340447865E-2</v>
      </c>
      <c r="T135" s="91">
        <v>4767</v>
      </c>
      <c r="U135" s="193">
        <v>141957</v>
      </c>
      <c r="V135" s="193">
        <v>30417.184486822371</v>
      </c>
      <c r="W135" s="199"/>
      <c r="X135" s="88">
        <v>0</v>
      </c>
      <c r="Y135" s="88">
        <f t="shared" si="27"/>
        <v>0</v>
      </c>
    </row>
    <row r="136" spans="2:25" x14ac:dyDescent="0.25">
      <c r="B136" s="85">
        <v>3042</v>
      </c>
      <c r="C136" s="85" t="s">
        <v>153</v>
      </c>
      <c r="D136" s="1">
        <v>108877</v>
      </c>
      <c r="E136" s="85">
        <f t="shared" ref="E136:E199" si="35">D136/T136*1000</f>
        <v>41163.327032136105</v>
      </c>
      <c r="F136" s="86">
        <f t="shared" si="28"/>
        <v>1.3408666306710144</v>
      </c>
      <c r="G136" s="190">
        <f t="shared" si="29"/>
        <v>-6277.9518176219035</v>
      </c>
      <c r="H136" s="190">
        <f t="shared" si="30"/>
        <v>-16605.182557609933</v>
      </c>
      <c r="I136" s="190">
        <f t="shared" si="31"/>
        <v>0</v>
      </c>
      <c r="J136" s="87">
        <f t="shared" si="32"/>
        <v>0</v>
      </c>
      <c r="K136" s="190">
        <f t="shared" ref="K136:K199" si="36">I136+J$366</f>
        <v>-434.91029436122318</v>
      </c>
      <c r="L136" s="87">
        <f t="shared" si="33"/>
        <v>-1150.3377285854353</v>
      </c>
      <c r="M136" s="88">
        <f t="shared" ref="M136:M199" si="37">+H136+L136</f>
        <v>-17755.520286195369</v>
      </c>
      <c r="N136" s="88">
        <f t="shared" ref="N136:N199" si="38">D136+M136</f>
        <v>91121.479713804627</v>
      </c>
      <c r="O136" s="88">
        <f t="shared" ref="O136:O199" si="39">N136/T136*1000</f>
        <v>34450.464920152983</v>
      </c>
      <c r="P136" s="89">
        <f t="shared" si="34"/>
        <v>1.1221998354620941</v>
      </c>
      <c r="Q136" s="197">
        <v>-1650.6154921270736</v>
      </c>
      <c r="R136" s="89">
        <f t="shared" ref="R136:S199" si="40">(D136-U136)/U136</f>
        <v>9.9689920914682803E-2</v>
      </c>
      <c r="S136" s="89">
        <f t="shared" si="40"/>
        <v>8.5554020229957214E-2</v>
      </c>
      <c r="T136" s="91">
        <v>2645</v>
      </c>
      <c r="U136" s="193">
        <v>99007</v>
      </c>
      <c r="V136" s="193">
        <v>37919.188050555342</v>
      </c>
      <c r="W136" s="199"/>
      <c r="X136" s="88">
        <v>0</v>
      </c>
      <c r="Y136" s="88">
        <f t="shared" ref="Y136:Y199" si="41">X136*1000/T136</f>
        <v>0</v>
      </c>
    </row>
    <row r="137" spans="2:25" x14ac:dyDescent="0.25">
      <c r="B137" s="85">
        <v>3043</v>
      </c>
      <c r="C137" s="85" t="s">
        <v>154</v>
      </c>
      <c r="D137" s="1">
        <v>143788</v>
      </c>
      <c r="E137" s="85">
        <f t="shared" si="35"/>
        <v>29573.837926779102</v>
      </c>
      <c r="F137" s="86">
        <f t="shared" si="28"/>
        <v>0.96334711686285046</v>
      </c>
      <c r="G137" s="190">
        <f t="shared" si="29"/>
        <v>675.74164559229757</v>
      </c>
      <c r="H137" s="190">
        <f t="shared" si="30"/>
        <v>3285.4558808697507</v>
      </c>
      <c r="I137" s="190">
        <f t="shared" si="31"/>
        <v>0</v>
      </c>
      <c r="J137" s="87">
        <f t="shared" si="32"/>
        <v>0</v>
      </c>
      <c r="K137" s="190">
        <f t="shared" si="36"/>
        <v>-434.91029436122318</v>
      </c>
      <c r="L137" s="87">
        <f t="shared" si="33"/>
        <v>-2114.533851184267</v>
      </c>
      <c r="M137" s="88">
        <f t="shared" si="37"/>
        <v>1170.9220296854837</v>
      </c>
      <c r="N137" s="88">
        <f t="shared" si="38"/>
        <v>144958.92202968549</v>
      </c>
      <c r="O137" s="88">
        <f t="shared" si="39"/>
        <v>29814.66927801018</v>
      </c>
      <c r="P137" s="89">
        <f t="shared" si="34"/>
        <v>0.97119202993882847</v>
      </c>
      <c r="Q137" s="197">
        <v>73.832770237515888</v>
      </c>
      <c r="R137" s="89">
        <f t="shared" si="40"/>
        <v>4.2130820800869724E-2</v>
      </c>
      <c r="S137" s="89">
        <f t="shared" si="40"/>
        <v>-3.3096839317062771E-3</v>
      </c>
      <c r="T137" s="91">
        <v>4862</v>
      </c>
      <c r="U137" s="193">
        <v>137975</v>
      </c>
      <c r="V137" s="193">
        <v>29672.043010752688</v>
      </c>
      <c r="W137" s="199"/>
      <c r="X137" s="88">
        <v>0</v>
      </c>
      <c r="Y137" s="88">
        <f t="shared" si="41"/>
        <v>0</v>
      </c>
    </row>
    <row r="138" spans="2:25" x14ac:dyDescent="0.25">
      <c r="B138" s="85">
        <v>3044</v>
      </c>
      <c r="C138" s="85" t="s">
        <v>155</v>
      </c>
      <c r="D138" s="1">
        <v>204123</v>
      </c>
      <c r="E138" s="85">
        <f t="shared" si="35"/>
        <v>45300.26631158455</v>
      </c>
      <c r="F138" s="86">
        <f t="shared" si="28"/>
        <v>1.4756245385678668</v>
      </c>
      <c r="G138" s="190">
        <f t="shared" si="29"/>
        <v>-8760.1153852909702</v>
      </c>
      <c r="H138" s="190">
        <f t="shared" si="30"/>
        <v>-39473.079926121107</v>
      </c>
      <c r="I138" s="190">
        <f t="shared" si="31"/>
        <v>0</v>
      </c>
      <c r="J138" s="87">
        <f t="shared" si="32"/>
        <v>0</v>
      </c>
      <c r="K138" s="190">
        <f t="shared" si="36"/>
        <v>-434.91029436122318</v>
      </c>
      <c r="L138" s="87">
        <f t="shared" si="33"/>
        <v>-1959.7057863916718</v>
      </c>
      <c r="M138" s="88">
        <f t="shared" si="37"/>
        <v>-41432.785712512778</v>
      </c>
      <c r="N138" s="88">
        <f t="shared" si="38"/>
        <v>162690.21428748721</v>
      </c>
      <c r="O138" s="88">
        <f t="shared" si="39"/>
        <v>36105.240631932364</v>
      </c>
      <c r="P138" s="89">
        <f t="shared" si="34"/>
        <v>1.1761029986208351</v>
      </c>
      <c r="Q138" s="197">
        <v>-571.42261154045264</v>
      </c>
      <c r="R138" s="89">
        <f t="shared" si="40"/>
        <v>2.395308706382808E-2</v>
      </c>
      <c r="S138" s="89">
        <f t="shared" si="40"/>
        <v>2.3498602781953277E-2</v>
      </c>
      <c r="T138" s="91">
        <v>4506</v>
      </c>
      <c r="U138" s="193">
        <v>199348</v>
      </c>
      <c r="V138" s="193">
        <v>44260.213143872112</v>
      </c>
      <c r="W138" s="199"/>
      <c r="X138" s="88">
        <v>0</v>
      </c>
      <c r="Y138" s="88">
        <f t="shared" si="41"/>
        <v>0</v>
      </c>
    </row>
    <row r="139" spans="2:25" x14ac:dyDescent="0.25">
      <c r="B139" s="85">
        <v>3045</v>
      </c>
      <c r="C139" s="85" t="s">
        <v>156</v>
      </c>
      <c r="D139" s="1">
        <v>100985</v>
      </c>
      <c r="E139" s="85">
        <f t="shared" si="35"/>
        <v>29027.019258407588</v>
      </c>
      <c r="F139" s="86">
        <f t="shared" si="28"/>
        <v>0.94553488062463509</v>
      </c>
      <c r="G139" s="190">
        <f t="shared" si="29"/>
        <v>1003.8328466152059</v>
      </c>
      <c r="H139" s="190">
        <f t="shared" si="30"/>
        <v>3492.3344733743011</v>
      </c>
      <c r="I139" s="190">
        <f t="shared" si="31"/>
        <v>0</v>
      </c>
      <c r="J139" s="87">
        <f t="shared" si="32"/>
        <v>0</v>
      </c>
      <c r="K139" s="190">
        <f t="shared" si="36"/>
        <v>-434.91029436122318</v>
      </c>
      <c r="L139" s="87">
        <f t="shared" si="33"/>
        <v>-1513.0529140826955</v>
      </c>
      <c r="M139" s="88">
        <f t="shared" si="37"/>
        <v>1979.2815592916056</v>
      </c>
      <c r="N139" s="88">
        <f t="shared" si="38"/>
        <v>102964.2815592916</v>
      </c>
      <c r="O139" s="88">
        <f t="shared" si="39"/>
        <v>29595.94181066157</v>
      </c>
      <c r="P139" s="89">
        <f t="shared" si="34"/>
        <v>0.96406713544354217</v>
      </c>
      <c r="Q139" s="197">
        <v>-38.562153916846228</v>
      </c>
      <c r="R139" s="89">
        <f t="shared" si="40"/>
        <v>-5.6294330383425691E-2</v>
      </c>
      <c r="S139" s="89">
        <f t="shared" si="40"/>
        <v>-5.2767979792734274E-2</v>
      </c>
      <c r="T139" s="91">
        <v>3479</v>
      </c>
      <c r="U139" s="193">
        <v>107009</v>
      </c>
      <c r="V139" s="193">
        <v>30644.043528064147</v>
      </c>
      <c r="W139" s="199"/>
      <c r="X139" s="88">
        <v>0</v>
      </c>
      <c r="Y139" s="88">
        <f t="shared" si="41"/>
        <v>0</v>
      </c>
    </row>
    <row r="140" spans="2:25" x14ac:dyDescent="0.25">
      <c r="B140" s="85">
        <v>3046</v>
      </c>
      <c r="C140" s="85" t="s">
        <v>157</v>
      </c>
      <c r="D140" s="1">
        <v>70918</v>
      </c>
      <c r="E140" s="85">
        <f t="shared" si="35"/>
        <v>32075.079149706013</v>
      </c>
      <c r="F140" s="86">
        <f t="shared" si="28"/>
        <v>1.0448233028976461</v>
      </c>
      <c r="G140" s="190">
        <f t="shared" si="29"/>
        <v>-825.00308816384859</v>
      </c>
      <c r="H140" s="190">
        <f t="shared" si="30"/>
        <v>-1824.0818279302694</v>
      </c>
      <c r="I140" s="190">
        <f t="shared" si="31"/>
        <v>0</v>
      </c>
      <c r="J140" s="87">
        <f t="shared" si="32"/>
        <v>0</v>
      </c>
      <c r="K140" s="190">
        <f t="shared" si="36"/>
        <v>-434.91029436122318</v>
      </c>
      <c r="L140" s="87">
        <f t="shared" si="33"/>
        <v>-961.58666083266451</v>
      </c>
      <c r="M140" s="88">
        <f t="shared" si="37"/>
        <v>-2785.668488762934</v>
      </c>
      <c r="N140" s="88">
        <f t="shared" si="38"/>
        <v>68132.331511237062</v>
      </c>
      <c r="O140" s="88">
        <f t="shared" si="39"/>
        <v>30815.165767180944</v>
      </c>
      <c r="P140" s="89">
        <f t="shared" si="34"/>
        <v>1.0037825043527466</v>
      </c>
      <c r="Q140" s="197">
        <v>-232.97514294628718</v>
      </c>
      <c r="R140" s="89">
        <f t="shared" si="40"/>
        <v>-0.18646828719901803</v>
      </c>
      <c r="S140" s="89">
        <f t="shared" si="40"/>
        <v>-0.19456313011246068</v>
      </c>
      <c r="T140" s="91">
        <v>2211</v>
      </c>
      <c r="U140" s="193">
        <v>87173</v>
      </c>
      <c r="V140" s="193">
        <v>39823.206943809957</v>
      </c>
      <c r="W140" s="199"/>
      <c r="X140" s="88">
        <v>0</v>
      </c>
      <c r="Y140" s="88">
        <f t="shared" si="41"/>
        <v>0</v>
      </c>
    </row>
    <row r="141" spans="2:25" x14ac:dyDescent="0.25">
      <c r="B141" s="85">
        <v>3047</v>
      </c>
      <c r="C141" s="85" t="s">
        <v>158</v>
      </c>
      <c r="D141" s="1">
        <v>354917</v>
      </c>
      <c r="E141" s="85">
        <f t="shared" si="35"/>
        <v>24431.541267983754</v>
      </c>
      <c r="F141" s="86">
        <f t="shared" si="28"/>
        <v>0.79584039444931176</v>
      </c>
      <c r="G141" s="190">
        <f t="shared" si="29"/>
        <v>3761.1196408695068</v>
      </c>
      <c r="H141" s="190">
        <f t="shared" si="30"/>
        <v>54637.785022911325</v>
      </c>
      <c r="I141" s="190">
        <f t="shared" si="31"/>
        <v>1119.4838670770596</v>
      </c>
      <c r="J141" s="87">
        <f t="shared" si="32"/>
        <v>16262.742137028445</v>
      </c>
      <c r="K141" s="190">
        <f t="shared" si="36"/>
        <v>684.57357271583646</v>
      </c>
      <c r="L141" s="87">
        <f t="shared" si="33"/>
        <v>9944.8002908429553</v>
      </c>
      <c r="M141" s="88">
        <f t="shared" si="37"/>
        <v>64582.58531375428</v>
      </c>
      <c r="N141" s="88">
        <f t="shared" si="38"/>
        <v>419499.58531375427</v>
      </c>
      <c r="O141" s="88">
        <f t="shared" si="39"/>
        <v>28877.234481569096</v>
      </c>
      <c r="P141" s="89">
        <f t="shared" si="34"/>
        <v>0.94065574612492753</v>
      </c>
      <c r="Q141" s="197">
        <v>1351.1266480134</v>
      </c>
      <c r="R141" s="89">
        <f t="shared" si="40"/>
        <v>-1.2520275891234972E-2</v>
      </c>
      <c r="S141" s="89">
        <f t="shared" si="40"/>
        <v>-2.9786046519969418E-2</v>
      </c>
      <c r="T141" s="91">
        <v>14527</v>
      </c>
      <c r="U141" s="193">
        <v>359417</v>
      </c>
      <c r="V141" s="193">
        <v>25181.601625446645</v>
      </c>
      <c r="W141" s="199"/>
      <c r="X141" s="88">
        <v>0</v>
      </c>
      <c r="Y141" s="88">
        <f t="shared" si="41"/>
        <v>0</v>
      </c>
    </row>
    <row r="142" spans="2:25" x14ac:dyDescent="0.25">
      <c r="B142" s="85">
        <v>3048</v>
      </c>
      <c r="C142" s="85" t="s">
        <v>159</v>
      </c>
      <c r="D142" s="1">
        <v>563995</v>
      </c>
      <c r="E142" s="85">
        <f t="shared" si="35"/>
        <v>27518.663088558184</v>
      </c>
      <c r="F142" s="86">
        <f t="shared" si="28"/>
        <v>0.8964012317886495</v>
      </c>
      <c r="G142" s="190">
        <f t="shared" si="29"/>
        <v>1908.8465485248489</v>
      </c>
      <c r="H142" s="190">
        <f t="shared" si="30"/>
        <v>39121.81001201678</v>
      </c>
      <c r="I142" s="190">
        <f t="shared" si="31"/>
        <v>38.991229876009129</v>
      </c>
      <c r="J142" s="87">
        <f t="shared" si="32"/>
        <v>799.12525630880702</v>
      </c>
      <c r="K142" s="190">
        <f t="shared" si="36"/>
        <v>-395.91906448521405</v>
      </c>
      <c r="L142" s="87">
        <f t="shared" si="33"/>
        <v>-8114.3612266244618</v>
      </c>
      <c r="M142" s="88">
        <f t="shared" si="37"/>
        <v>31007.44878539232</v>
      </c>
      <c r="N142" s="88">
        <f t="shared" si="38"/>
        <v>595002.44878539233</v>
      </c>
      <c r="O142" s="88">
        <f t="shared" si="39"/>
        <v>29031.590572597823</v>
      </c>
      <c r="P142" s="89">
        <f t="shared" si="34"/>
        <v>0.94568378799189468</v>
      </c>
      <c r="Q142" s="197">
        <v>-802.38773311519981</v>
      </c>
      <c r="R142" s="89">
        <f t="shared" si="40"/>
        <v>-3.6074052045626234E-2</v>
      </c>
      <c r="S142" s="89">
        <f t="shared" si="40"/>
        <v>-5.7285596448037733E-2</v>
      </c>
      <c r="T142" s="91">
        <v>20495</v>
      </c>
      <c r="U142" s="193">
        <v>585102</v>
      </c>
      <c r="V142" s="193">
        <v>29190.880063859509</v>
      </c>
      <c r="W142" s="199"/>
      <c r="X142" s="88">
        <v>0</v>
      </c>
      <c r="Y142" s="88">
        <f t="shared" si="41"/>
        <v>0</v>
      </c>
    </row>
    <row r="143" spans="2:25" x14ac:dyDescent="0.25">
      <c r="B143" s="85">
        <v>3049</v>
      </c>
      <c r="C143" s="85" t="s">
        <v>160</v>
      </c>
      <c r="D143" s="1">
        <v>953837</v>
      </c>
      <c r="E143" s="85">
        <f t="shared" si="35"/>
        <v>33863.634749884615</v>
      </c>
      <c r="F143" s="86">
        <f t="shared" si="28"/>
        <v>1.1030842524925848</v>
      </c>
      <c r="G143" s="190">
        <f t="shared" si="29"/>
        <v>-1898.1364482710101</v>
      </c>
      <c r="H143" s="190">
        <f t="shared" si="30"/>
        <v>-53464.809338449537</v>
      </c>
      <c r="I143" s="190">
        <f t="shared" si="31"/>
        <v>0</v>
      </c>
      <c r="J143" s="87">
        <f t="shared" si="32"/>
        <v>0</v>
      </c>
      <c r="K143" s="190">
        <f t="shared" si="36"/>
        <v>-434.91029436122318</v>
      </c>
      <c r="L143" s="87">
        <f t="shared" si="33"/>
        <v>-12250.118261272573</v>
      </c>
      <c r="M143" s="88">
        <f t="shared" si="37"/>
        <v>-65714.927599722112</v>
      </c>
      <c r="N143" s="88">
        <f t="shared" si="38"/>
        <v>888122.07240027795</v>
      </c>
      <c r="O143" s="88">
        <f t="shared" si="39"/>
        <v>31530.588007252387</v>
      </c>
      <c r="P143" s="89">
        <f t="shared" si="34"/>
        <v>1.0270868841907221</v>
      </c>
      <c r="Q143" s="197">
        <v>-5064.9237681448867</v>
      </c>
      <c r="R143" s="89">
        <f t="shared" si="40"/>
        <v>1.6872954446114648E-2</v>
      </c>
      <c r="S143" s="89">
        <f t="shared" si="40"/>
        <v>-4.1742615315218355E-3</v>
      </c>
      <c r="T143" s="91">
        <v>28167</v>
      </c>
      <c r="U143" s="193">
        <v>938010</v>
      </c>
      <c r="V143" s="193">
        <v>34005.582946635732</v>
      </c>
      <c r="W143" s="199"/>
      <c r="X143" s="88">
        <v>0</v>
      </c>
      <c r="Y143" s="88">
        <f t="shared" si="41"/>
        <v>0</v>
      </c>
    </row>
    <row r="144" spans="2:25" x14ac:dyDescent="0.25">
      <c r="B144" s="85">
        <v>3050</v>
      </c>
      <c r="C144" s="85" t="s">
        <v>161</v>
      </c>
      <c r="D144" s="1">
        <v>76247</v>
      </c>
      <c r="E144" s="85">
        <f t="shared" si="35"/>
        <v>27857.873584216297</v>
      </c>
      <c r="F144" s="86">
        <f t="shared" si="28"/>
        <v>0.9074507767888933</v>
      </c>
      <c r="G144" s="190">
        <f t="shared" si="29"/>
        <v>1705.3202511299808</v>
      </c>
      <c r="H144" s="190">
        <f t="shared" si="30"/>
        <v>4667.4615273427571</v>
      </c>
      <c r="I144" s="190">
        <f t="shared" si="31"/>
        <v>0</v>
      </c>
      <c r="J144" s="87">
        <f t="shared" si="32"/>
        <v>0</v>
      </c>
      <c r="K144" s="190">
        <f t="shared" si="36"/>
        <v>-434.91029436122318</v>
      </c>
      <c r="L144" s="87">
        <f t="shared" si="33"/>
        <v>-1190.3494756666678</v>
      </c>
      <c r="M144" s="88">
        <f t="shared" si="37"/>
        <v>3477.1120516760893</v>
      </c>
      <c r="N144" s="88">
        <f t="shared" si="38"/>
        <v>79724.112051676086</v>
      </c>
      <c r="O144" s="88">
        <f t="shared" si="39"/>
        <v>29128.283540985052</v>
      </c>
      <c r="P144" s="89">
        <f t="shared" si="34"/>
        <v>0.94883349390924543</v>
      </c>
      <c r="Q144" s="197">
        <v>43.810055972863665</v>
      </c>
      <c r="R144" s="89">
        <f t="shared" si="40"/>
        <v>-3.88145122658397E-2</v>
      </c>
      <c r="S144" s="89">
        <f t="shared" si="40"/>
        <v>-4.4784608462946213E-2</v>
      </c>
      <c r="T144" s="91">
        <v>2737</v>
      </c>
      <c r="U144" s="193">
        <v>79326</v>
      </c>
      <c r="V144" s="193">
        <v>29163.970588235294</v>
      </c>
      <c r="W144" s="199"/>
      <c r="X144" s="88">
        <v>0</v>
      </c>
      <c r="Y144" s="88">
        <f t="shared" si="41"/>
        <v>0</v>
      </c>
    </row>
    <row r="145" spans="2:25" x14ac:dyDescent="0.25">
      <c r="B145" s="85">
        <v>3051</v>
      </c>
      <c r="C145" s="85" t="s">
        <v>162</v>
      </c>
      <c r="D145" s="1">
        <v>37101</v>
      </c>
      <c r="E145" s="85">
        <f t="shared" si="35"/>
        <v>27160.322108345536</v>
      </c>
      <c r="F145" s="86">
        <f t="shared" si="28"/>
        <v>0.88472852461427642</v>
      </c>
      <c r="G145" s="190">
        <f t="shared" si="29"/>
        <v>2123.8511366524376</v>
      </c>
      <c r="H145" s="190">
        <f t="shared" si="30"/>
        <v>2901.1806526672299</v>
      </c>
      <c r="I145" s="190">
        <f t="shared" si="31"/>
        <v>164.41057295043592</v>
      </c>
      <c r="J145" s="87">
        <f t="shared" si="32"/>
        <v>224.58484265029546</v>
      </c>
      <c r="K145" s="190">
        <f t="shared" si="36"/>
        <v>-270.49972141078729</v>
      </c>
      <c r="L145" s="87">
        <f t="shared" si="33"/>
        <v>-369.50261944713543</v>
      </c>
      <c r="M145" s="88">
        <f t="shared" si="37"/>
        <v>2531.6780332200942</v>
      </c>
      <c r="N145" s="88">
        <f t="shared" si="38"/>
        <v>39632.678033220094</v>
      </c>
      <c r="O145" s="88">
        <f t="shared" si="39"/>
        <v>29013.673523587182</v>
      </c>
      <c r="P145" s="89">
        <f t="shared" si="34"/>
        <v>0.94510015263317571</v>
      </c>
      <c r="Q145" s="197">
        <v>-150.78018509077492</v>
      </c>
      <c r="R145" s="89">
        <f t="shared" si="40"/>
        <v>-2.4222818368313082E-2</v>
      </c>
      <c r="S145" s="89">
        <f t="shared" si="40"/>
        <v>-2.1365491335716538E-2</v>
      </c>
      <c r="T145" s="91">
        <v>1366</v>
      </c>
      <c r="U145" s="193">
        <v>38022</v>
      </c>
      <c r="V145" s="193">
        <v>27753.284671532845</v>
      </c>
      <c r="W145" s="199"/>
      <c r="X145" s="88">
        <v>0</v>
      </c>
      <c r="Y145" s="88">
        <f t="shared" si="41"/>
        <v>0</v>
      </c>
    </row>
    <row r="146" spans="2:25" x14ac:dyDescent="0.25">
      <c r="B146" s="85">
        <v>3052</v>
      </c>
      <c r="C146" s="85" t="s">
        <v>163</v>
      </c>
      <c r="D146" s="1">
        <v>88300</v>
      </c>
      <c r="E146" s="85">
        <f t="shared" si="35"/>
        <v>35518.905872888179</v>
      </c>
      <c r="F146" s="86">
        <f t="shared" si="28"/>
        <v>1.157003553325971</v>
      </c>
      <c r="G146" s="190">
        <f t="shared" si="29"/>
        <v>-2891.2991220731483</v>
      </c>
      <c r="H146" s="190">
        <f t="shared" si="30"/>
        <v>-7187.7696174738467</v>
      </c>
      <c r="I146" s="190">
        <f t="shared" si="31"/>
        <v>0</v>
      </c>
      <c r="J146" s="87">
        <f t="shared" si="32"/>
        <v>0</v>
      </c>
      <c r="K146" s="190">
        <f t="shared" si="36"/>
        <v>-434.91029436122318</v>
      </c>
      <c r="L146" s="87">
        <f t="shared" si="33"/>
        <v>-1081.1869917820009</v>
      </c>
      <c r="M146" s="88">
        <f t="shared" si="37"/>
        <v>-8268.9566092558471</v>
      </c>
      <c r="N146" s="88">
        <f t="shared" si="38"/>
        <v>80031.043390744147</v>
      </c>
      <c r="O146" s="88">
        <f t="shared" si="39"/>
        <v>32192.696456453803</v>
      </c>
      <c r="P146" s="89">
        <f t="shared" si="34"/>
        <v>1.0486546045240766</v>
      </c>
      <c r="Q146" s="197">
        <v>-262.43573286499304</v>
      </c>
      <c r="R146" s="89">
        <f t="shared" si="40"/>
        <v>0.19119888839424232</v>
      </c>
      <c r="S146" s="89">
        <f t="shared" si="40"/>
        <v>0.17634483950437069</v>
      </c>
      <c r="T146" s="91">
        <v>2486</v>
      </c>
      <c r="U146" s="193">
        <v>74127</v>
      </c>
      <c r="V146" s="193">
        <v>30194.297352342157</v>
      </c>
      <c r="W146" s="199"/>
      <c r="X146" s="88">
        <v>0</v>
      </c>
      <c r="Y146" s="88">
        <f t="shared" si="41"/>
        <v>0</v>
      </c>
    </row>
    <row r="147" spans="2:25" x14ac:dyDescent="0.25">
      <c r="B147" s="85">
        <v>3053</v>
      </c>
      <c r="C147" s="85" t="s">
        <v>164</v>
      </c>
      <c r="D147" s="1">
        <v>173054</v>
      </c>
      <c r="E147" s="85">
        <f t="shared" si="35"/>
        <v>24757.367668097282</v>
      </c>
      <c r="F147" s="86">
        <f t="shared" si="28"/>
        <v>0.80645396188429619</v>
      </c>
      <c r="G147" s="190">
        <f t="shared" si="29"/>
        <v>3565.6238008013897</v>
      </c>
      <c r="H147" s="190">
        <f t="shared" si="30"/>
        <v>24923.710367601714</v>
      </c>
      <c r="I147" s="190">
        <f t="shared" si="31"/>
        <v>1005.4446270373245</v>
      </c>
      <c r="J147" s="87">
        <f t="shared" si="32"/>
        <v>7028.0579429908985</v>
      </c>
      <c r="K147" s="190">
        <f t="shared" si="36"/>
        <v>570.53433267610126</v>
      </c>
      <c r="L147" s="87">
        <f t="shared" si="33"/>
        <v>3988.0349854059482</v>
      </c>
      <c r="M147" s="88">
        <f t="shared" si="37"/>
        <v>28911.745353007664</v>
      </c>
      <c r="N147" s="88">
        <f t="shared" si="38"/>
        <v>201965.74535300766</v>
      </c>
      <c r="O147" s="88">
        <f t="shared" si="39"/>
        <v>28893.525801574771</v>
      </c>
      <c r="P147" s="89">
        <f t="shared" si="34"/>
        <v>0.94118642449667678</v>
      </c>
      <c r="Q147" s="197">
        <v>542.73045843009459</v>
      </c>
      <c r="R147" s="89">
        <f t="shared" si="40"/>
        <v>-1.010181901384281E-2</v>
      </c>
      <c r="S147" s="89">
        <f t="shared" si="40"/>
        <v>-2.1714358476055205E-2</v>
      </c>
      <c r="T147" s="91">
        <v>6990</v>
      </c>
      <c r="U147" s="193">
        <v>174820</v>
      </c>
      <c r="V147" s="193">
        <v>25306.890561667631</v>
      </c>
      <c r="W147" s="199"/>
      <c r="X147" s="88">
        <v>0</v>
      </c>
      <c r="Y147" s="88">
        <f t="shared" si="41"/>
        <v>0</v>
      </c>
    </row>
    <row r="148" spans="2:25" x14ac:dyDescent="0.25">
      <c r="B148" s="85">
        <v>3054</v>
      </c>
      <c r="C148" s="85" t="s">
        <v>165</v>
      </c>
      <c r="D148" s="1">
        <v>229701</v>
      </c>
      <c r="E148" s="85">
        <f t="shared" si="35"/>
        <v>24680.455571075534</v>
      </c>
      <c r="F148" s="86">
        <f t="shared" si="28"/>
        <v>0.80394860403722812</v>
      </c>
      <c r="G148" s="190">
        <f t="shared" si="29"/>
        <v>3611.7710590144384</v>
      </c>
      <c r="H148" s="190">
        <f t="shared" si="30"/>
        <v>33614.753246247383</v>
      </c>
      <c r="I148" s="190">
        <f t="shared" si="31"/>
        <v>1032.3638609949364</v>
      </c>
      <c r="J148" s="87">
        <f t="shared" si="32"/>
        <v>9608.2104542798734</v>
      </c>
      <c r="K148" s="190">
        <f t="shared" si="36"/>
        <v>597.45356663371331</v>
      </c>
      <c r="L148" s="87">
        <f t="shared" si="33"/>
        <v>5560.5003446599703</v>
      </c>
      <c r="M148" s="88">
        <f t="shared" si="37"/>
        <v>39175.253590907356</v>
      </c>
      <c r="N148" s="88">
        <f t="shared" si="38"/>
        <v>268876.25359090738</v>
      </c>
      <c r="O148" s="88">
        <f t="shared" si="39"/>
        <v>28889.68019672369</v>
      </c>
      <c r="P148" s="89">
        <f t="shared" si="34"/>
        <v>0.94106115660432355</v>
      </c>
      <c r="Q148" s="197">
        <v>1050.5214987995205</v>
      </c>
      <c r="R148" s="89">
        <f t="shared" si="40"/>
        <v>-1.7914327614145052E-2</v>
      </c>
      <c r="S148" s="89">
        <f t="shared" si="40"/>
        <v>-3.5114280832034279E-2</v>
      </c>
      <c r="T148" s="91">
        <v>9307</v>
      </c>
      <c r="U148" s="193">
        <v>233891</v>
      </c>
      <c r="V148" s="193">
        <v>25578.630796150483</v>
      </c>
      <c r="W148" s="199"/>
      <c r="X148" s="88">
        <v>0</v>
      </c>
      <c r="Y148" s="88">
        <f t="shared" si="41"/>
        <v>0</v>
      </c>
    </row>
    <row r="149" spans="2:25" ht="30" customHeight="1" x14ac:dyDescent="0.25">
      <c r="B149" s="85">
        <v>3401</v>
      </c>
      <c r="C149" s="85" t="s">
        <v>166</v>
      </c>
      <c r="D149" s="1">
        <v>452147</v>
      </c>
      <c r="E149" s="85">
        <f t="shared" si="35"/>
        <v>25166.815095179787</v>
      </c>
      <c r="F149" s="86">
        <f t="shared" si="28"/>
        <v>0.81979142587403686</v>
      </c>
      <c r="G149" s="190">
        <f t="shared" si="29"/>
        <v>3319.9553445518868</v>
      </c>
      <c r="H149" s="190">
        <f t="shared" si="30"/>
        <v>59646.317720219195</v>
      </c>
      <c r="I149" s="190">
        <f t="shared" si="31"/>
        <v>862.1380275584479</v>
      </c>
      <c r="J149" s="87">
        <f t="shared" si="32"/>
        <v>15489.171803115076</v>
      </c>
      <c r="K149" s="190">
        <f t="shared" si="36"/>
        <v>427.22773319722472</v>
      </c>
      <c r="L149" s="87">
        <f t="shared" si="33"/>
        <v>7675.5734546213389</v>
      </c>
      <c r="M149" s="88">
        <f t="shared" si="37"/>
        <v>67321.891174840537</v>
      </c>
      <c r="N149" s="88">
        <f t="shared" si="38"/>
        <v>519468.89117484051</v>
      </c>
      <c r="O149" s="88">
        <f t="shared" si="39"/>
        <v>28913.998172928896</v>
      </c>
      <c r="P149" s="89">
        <f t="shared" si="34"/>
        <v>0.94185329769616377</v>
      </c>
      <c r="Q149" s="197">
        <v>32.613392869010568</v>
      </c>
      <c r="R149" s="89">
        <f t="shared" si="40"/>
        <v>-1.1179659667715671E-2</v>
      </c>
      <c r="S149" s="89">
        <f t="shared" si="40"/>
        <v>-1.2115312889670883E-2</v>
      </c>
      <c r="T149" s="91">
        <v>17966</v>
      </c>
      <c r="U149" s="193">
        <v>457259</v>
      </c>
      <c r="V149" s="193">
        <v>25475.458242799043</v>
      </c>
      <c r="W149" s="199"/>
      <c r="X149" s="88">
        <v>0</v>
      </c>
      <c r="Y149" s="88">
        <f t="shared" si="41"/>
        <v>0</v>
      </c>
    </row>
    <row r="150" spans="2:25" x14ac:dyDescent="0.25">
      <c r="B150" s="85">
        <v>3403</v>
      </c>
      <c r="C150" s="85" t="s">
        <v>167</v>
      </c>
      <c r="D150" s="1">
        <v>895152</v>
      </c>
      <c r="E150" s="85">
        <f t="shared" si="35"/>
        <v>27643.505651287753</v>
      </c>
      <c r="F150" s="86">
        <f t="shared" si="28"/>
        <v>0.90046789108275482</v>
      </c>
      <c r="G150" s="190">
        <f t="shared" si="29"/>
        <v>1833.9410108871073</v>
      </c>
      <c r="H150" s="190">
        <f t="shared" si="30"/>
        <v>59386.67781454631</v>
      </c>
      <c r="I150" s="190">
        <f t="shared" si="31"/>
        <v>0</v>
      </c>
      <c r="J150" s="87">
        <f t="shared" si="32"/>
        <v>0</v>
      </c>
      <c r="K150" s="190">
        <f t="shared" si="36"/>
        <v>-434.91029436122318</v>
      </c>
      <c r="L150" s="87">
        <f t="shared" si="33"/>
        <v>-14083.265152005128</v>
      </c>
      <c r="M150" s="88">
        <f t="shared" si="37"/>
        <v>45303.412662541181</v>
      </c>
      <c r="N150" s="88">
        <f t="shared" si="38"/>
        <v>940455.41266254114</v>
      </c>
      <c r="O150" s="88">
        <f t="shared" si="39"/>
        <v>29042.536367813635</v>
      </c>
      <c r="P150" s="89">
        <f t="shared" si="34"/>
        <v>0.94604033962679002</v>
      </c>
      <c r="Q150" s="197">
        <v>282.31846273775591</v>
      </c>
      <c r="R150" s="89">
        <f t="shared" si="40"/>
        <v>5.6825458884117858E-3</v>
      </c>
      <c r="S150" s="89">
        <f t="shared" si="40"/>
        <v>-6.2122232757924655E-3</v>
      </c>
      <c r="T150" s="91">
        <v>32382</v>
      </c>
      <c r="U150" s="193">
        <v>890094</v>
      </c>
      <c r="V150" s="193">
        <v>27816.306759586238</v>
      </c>
      <c r="W150" s="199"/>
      <c r="X150" s="88">
        <v>0</v>
      </c>
      <c r="Y150" s="88">
        <f t="shared" si="41"/>
        <v>0</v>
      </c>
    </row>
    <row r="151" spans="2:25" x14ac:dyDescent="0.25">
      <c r="B151" s="85">
        <v>3405</v>
      </c>
      <c r="C151" s="85" t="s">
        <v>168</v>
      </c>
      <c r="D151" s="1">
        <v>783549</v>
      </c>
      <c r="E151" s="85">
        <f t="shared" si="35"/>
        <v>27435.189075630253</v>
      </c>
      <c r="F151" s="86">
        <f t="shared" si="28"/>
        <v>0.89368212411360959</v>
      </c>
      <c r="G151" s="190">
        <f t="shared" si="29"/>
        <v>1958.9309562816072</v>
      </c>
      <c r="H151" s="190">
        <f t="shared" si="30"/>
        <v>55947.068111402703</v>
      </c>
      <c r="I151" s="190">
        <f t="shared" si="31"/>
        <v>68.207134400784881</v>
      </c>
      <c r="J151" s="87">
        <f t="shared" si="32"/>
        <v>1947.9957584864162</v>
      </c>
      <c r="K151" s="190">
        <f t="shared" si="36"/>
        <v>-366.70315996043831</v>
      </c>
      <c r="L151" s="87">
        <f t="shared" si="33"/>
        <v>-10473.042248470118</v>
      </c>
      <c r="M151" s="88">
        <f t="shared" si="37"/>
        <v>45474.025862932584</v>
      </c>
      <c r="N151" s="88">
        <f t="shared" si="38"/>
        <v>829023.02586293255</v>
      </c>
      <c r="O151" s="88">
        <f t="shared" si="39"/>
        <v>29027.41687195142</v>
      </c>
      <c r="P151" s="89">
        <f t="shared" si="34"/>
        <v>0.94554783260814246</v>
      </c>
      <c r="Q151" s="197">
        <v>2577.0770232851282</v>
      </c>
      <c r="R151" s="89">
        <f t="shared" si="40"/>
        <v>-1.8954520614951906E-3</v>
      </c>
      <c r="S151" s="89">
        <f t="shared" si="40"/>
        <v>-6.6133832229692355E-3</v>
      </c>
      <c r="T151" s="91">
        <v>28560</v>
      </c>
      <c r="U151" s="193">
        <v>785037</v>
      </c>
      <c r="V151" s="193">
        <v>27617.8364116095</v>
      </c>
      <c r="W151" s="199"/>
      <c r="X151" s="88">
        <v>0</v>
      </c>
      <c r="Y151" s="88">
        <f t="shared" si="41"/>
        <v>0</v>
      </c>
    </row>
    <row r="152" spans="2:25" x14ac:dyDescent="0.25">
      <c r="B152" s="85">
        <v>3407</v>
      </c>
      <c r="C152" s="85" t="s">
        <v>169</v>
      </c>
      <c r="D152" s="1">
        <v>761749</v>
      </c>
      <c r="E152" s="85">
        <f t="shared" si="35"/>
        <v>24923.894905604815</v>
      </c>
      <c r="F152" s="86">
        <f t="shared" si="28"/>
        <v>0.81187847034779703</v>
      </c>
      <c r="G152" s="190">
        <f t="shared" si="29"/>
        <v>3465.7074582968698</v>
      </c>
      <c r="H152" s="190">
        <f t="shared" si="30"/>
        <v>105922.41704792723</v>
      </c>
      <c r="I152" s="190">
        <f t="shared" si="31"/>
        <v>947.16009390968804</v>
      </c>
      <c r="J152" s="87">
        <f t="shared" si="32"/>
        <v>28948.053950161797</v>
      </c>
      <c r="K152" s="190">
        <f t="shared" si="36"/>
        <v>512.24979954846481</v>
      </c>
      <c r="L152" s="87">
        <f t="shared" si="33"/>
        <v>15655.890623599731</v>
      </c>
      <c r="M152" s="88">
        <f t="shared" si="37"/>
        <v>121578.30767152696</v>
      </c>
      <c r="N152" s="88">
        <f t="shared" si="38"/>
        <v>883327.30767152691</v>
      </c>
      <c r="O152" s="88">
        <f t="shared" si="39"/>
        <v>28901.852163450149</v>
      </c>
      <c r="P152" s="89">
        <f t="shared" si="34"/>
        <v>0.94145764991985181</v>
      </c>
      <c r="Q152" s="197">
        <v>1418.183347782382</v>
      </c>
      <c r="R152" s="89">
        <f t="shared" si="40"/>
        <v>3.1804186300099825E-3</v>
      </c>
      <c r="S152" s="89">
        <f t="shared" si="40"/>
        <v>-6.5352965783951611E-3</v>
      </c>
      <c r="T152" s="91">
        <v>30563</v>
      </c>
      <c r="U152" s="193">
        <v>759334</v>
      </c>
      <c r="V152" s="193">
        <v>25087.851455380449</v>
      </c>
      <c r="W152" s="199"/>
      <c r="X152" s="88">
        <v>0</v>
      </c>
      <c r="Y152" s="88">
        <f t="shared" si="41"/>
        <v>0</v>
      </c>
    </row>
    <row r="153" spans="2:25" x14ac:dyDescent="0.25">
      <c r="B153" s="85">
        <v>3411</v>
      </c>
      <c r="C153" s="85" t="s">
        <v>170</v>
      </c>
      <c r="D153" s="1">
        <v>845165</v>
      </c>
      <c r="E153" s="85">
        <f t="shared" si="35"/>
        <v>23824.242424242424</v>
      </c>
      <c r="F153" s="86">
        <f t="shared" si="28"/>
        <v>0.77605805873621181</v>
      </c>
      <c r="G153" s="190">
        <f t="shared" si="29"/>
        <v>4125.4989471143044</v>
      </c>
      <c r="H153" s="190">
        <f t="shared" si="30"/>
        <v>146352.07514887996</v>
      </c>
      <c r="I153" s="190">
        <f t="shared" si="31"/>
        <v>1332.0384623865248</v>
      </c>
      <c r="J153" s="87">
        <f t="shared" si="32"/>
        <v>47254.064453161969</v>
      </c>
      <c r="K153" s="190">
        <f t="shared" si="36"/>
        <v>897.12816802530165</v>
      </c>
      <c r="L153" s="87">
        <f t="shared" si="33"/>
        <v>31825.621760697577</v>
      </c>
      <c r="M153" s="88">
        <f t="shared" si="37"/>
        <v>178177.69690957753</v>
      </c>
      <c r="N153" s="88">
        <f t="shared" si="38"/>
        <v>1023342.6969095776</v>
      </c>
      <c r="O153" s="88">
        <f t="shared" si="39"/>
        <v>28846.869539382031</v>
      </c>
      <c r="P153" s="89">
        <f t="shared" si="34"/>
        <v>0.93966662933927259</v>
      </c>
      <c r="Q153" s="197">
        <v>1276.9818330196722</v>
      </c>
      <c r="R153" s="89">
        <f t="shared" si="40"/>
        <v>1.2982825802167719E-2</v>
      </c>
      <c r="S153" s="89">
        <f t="shared" si="40"/>
        <v>1.5037815182362274E-3</v>
      </c>
      <c r="T153" s="91">
        <v>35475</v>
      </c>
      <c r="U153" s="193">
        <v>834333</v>
      </c>
      <c r="V153" s="193">
        <v>23788.469763065605</v>
      </c>
      <c r="W153" s="199"/>
      <c r="X153" s="88">
        <v>0</v>
      </c>
      <c r="Y153" s="88">
        <f t="shared" si="41"/>
        <v>0</v>
      </c>
    </row>
    <row r="154" spans="2:25" x14ac:dyDescent="0.25">
      <c r="B154" s="85">
        <v>3412</v>
      </c>
      <c r="C154" s="85" t="s">
        <v>171</v>
      </c>
      <c r="D154" s="1">
        <v>166381</v>
      </c>
      <c r="E154" s="85">
        <f t="shared" si="35"/>
        <v>21232.899438489025</v>
      </c>
      <c r="F154" s="86">
        <f t="shared" si="28"/>
        <v>0.69164687070207942</v>
      </c>
      <c r="G154" s="190">
        <f t="shared" si="29"/>
        <v>5680.304738566344</v>
      </c>
      <c r="H154" s="190">
        <f t="shared" si="30"/>
        <v>44510.867931405875</v>
      </c>
      <c r="I154" s="190">
        <f t="shared" si="31"/>
        <v>2239.0085074002145</v>
      </c>
      <c r="J154" s="87">
        <f t="shared" si="32"/>
        <v>17544.87066398808</v>
      </c>
      <c r="K154" s="190">
        <f t="shared" si="36"/>
        <v>1804.0982130389914</v>
      </c>
      <c r="L154" s="87">
        <f t="shared" si="33"/>
        <v>14136.913597373536</v>
      </c>
      <c r="M154" s="88">
        <f t="shared" si="37"/>
        <v>58647.781528779407</v>
      </c>
      <c r="N154" s="88">
        <f t="shared" si="38"/>
        <v>225028.78152877942</v>
      </c>
      <c r="O154" s="88">
        <f t="shared" si="39"/>
        <v>28717.302390094359</v>
      </c>
      <c r="P154" s="89">
        <f t="shared" si="34"/>
        <v>0.93544606993756596</v>
      </c>
      <c r="Q154" s="197">
        <v>384.73577571645728</v>
      </c>
      <c r="R154" s="89">
        <f t="shared" si="40"/>
        <v>-6.3424568360576439E-3</v>
      </c>
      <c r="S154" s="89">
        <f t="shared" si="40"/>
        <v>-2.1686071272356281E-2</v>
      </c>
      <c r="T154" s="91">
        <v>7836</v>
      </c>
      <c r="U154" s="193">
        <v>167443</v>
      </c>
      <c r="V154" s="193">
        <v>21703.564484769926</v>
      </c>
      <c r="W154" s="199"/>
      <c r="X154" s="88">
        <v>0</v>
      </c>
      <c r="Y154" s="88">
        <f t="shared" si="41"/>
        <v>0</v>
      </c>
    </row>
    <row r="155" spans="2:25" x14ac:dyDescent="0.25">
      <c r="B155" s="85">
        <v>3413</v>
      </c>
      <c r="C155" s="85" t="s">
        <v>172</v>
      </c>
      <c r="D155" s="1">
        <v>487198</v>
      </c>
      <c r="E155" s="85">
        <f t="shared" si="35"/>
        <v>22813.167259786478</v>
      </c>
      <c r="F155" s="86">
        <f t="shared" si="28"/>
        <v>0.74312299136275139</v>
      </c>
      <c r="G155" s="190">
        <f t="shared" si="29"/>
        <v>4732.1440457878716</v>
      </c>
      <c r="H155" s="190">
        <f t="shared" si="30"/>
        <v>101059.66824184579</v>
      </c>
      <c r="I155" s="190">
        <f t="shared" si="31"/>
        <v>1685.9147699461059</v>
      </c>
      <c r="J155" s="87">
        <f t="shared" si="32"/>
        <v>36004.395826969034</v>
      </c>
      <c r="K155" s="190">
        <f t="shared" si="36"/>
        <v>1251.0044755848828</v>
      </c>
      <c r="L155" s="87">
        <f t="shared" si="33"/>
        <v>26716.451580590758</v>
      </c>
      <c r="M155" s="88">
        <f t="shared" si="37"/>
        <v>127776.11982243655</v>
      </c>
      <c r="N155" s="88">
        <f t="shared" si="38"/>
        <v>614974.11982243659</v>
      </c>
      <c r="O155" s="88">
        <f t="shared" si="39"/>
        <v>28796.315781159232</v>
      </c>
      <c r="P155" s="89">
        <f t="shared" si="34"/>
        <v>0.93801987597059955</v>
      </c>
      <c r="Q155" s="197">
        <v>2431.4627139102085</v>
      </c>
      <c r="R155" s="89">
        <f t="shared" si="40"/>
        <v>-1.6007355174480173E-4</v>
      </c>
      <c r="S155" s="89">
        <f t="shared" si="40"/>
        <v>-9.5236240897504897E-3</v>
      </c>
      <c r="T155" s="91">
        <v>21356</v>
      </c>
      <c r="U155" s="193">
        <v>487276</v>
      </c>
      <c r="V155" s="193">
        <v>23032.520325203252</v>
      </c>
      <c r="W155" s="199"/>
      <c r="X155" s="88">
        <v>0</v>
      </c>
      <c r="Y155" s="88">
        <f t="shared" si="41"/>
        <v>0</v>
      </c>
    </row>
    <row r="156" spans="2:25" x14ac:dyDescent="0.25">
      <c r="B156" s="85">
        <v>3414</v>
      </c>
      <c r="C156" s="85" t="s">
        <v>173</v>
      </c>
      <c r="D156" s="1">
        <v>105429</v>
      </c>
      <c r="E156" s="85">
        <f t="shared" si="35"/>
        <v>21043.712574850299</v>
      </c>
      <c r="F156" s="86">
        <f t="shared" si="28"/>
        <v>0.68548424074225056</v>
      </c>
      <c r="G156" s="190">
        <f t="shared" si="29"/>
        <v>5793.8168567495795</v>
      </c>
      <c r="H156" s="190">
        <f t="shared" si="30"/>
        <v>29027.022452315396</v>
      </c>
      <c r="I156" s="190">
        <f t="shared" si="31"/>
        <v>2305.2239096737685</v>
      </c>
      <c r="J156" s="87">
        <f t="shared" si="32"/>
        <v>11549.171787465581</v>
      </c>
      <c r="K156" s="190">
        <f t="shared" si="36"/>
        <v>1870.3136153125454</v>
      </c>
      <c r="L156" s="87">
        <f t="shared" si="33"/>
        <v>9370.2712127158538</v>
      </c>
      <c r="M156" s="88">
        <f t="shared" si="37"/>
        <v>38397.293665031248</v>
      </c>
      <c r="N156" s="88">
        <f t="shared" si="38"/>
        <v>143826.29366503126</v>
      </c>
      <c r="O156" s="88">
        <f t="shared" si="39"/>
        <v>28707.843046912425</v>
      </c>
      <c r="P156" s="89">
        <f t="shared" si="34"/>
        <v>0.9351379384395746</v>
      </c>
      <c r="Q156" s="197">
        <v>509.52333286619978</v>
      </c>
      <c r="R156" s="89">
        <f t="shared" si="40"/>
        <v>2.1717641586230955E-2</v>
      </c>
      <c r="S156" s="89">
        <f t="shared" si="40"/>
        <v>2.2941255528250468E-2</v>
      </c>
      <c r="T156" s="91">
        <v>5010</v>
      </c>
      <c r="U156" s="193">
        <v>103188</v>
      </c>
      <c r="V156" s="193">
        <v>20571.770334928227</v>
      </c>
      <c r="W156" s="199"/>
      <c r="X156" s="88">
        <v>0</v>
      </c>
      <c r="Y156" s="88">
        <f t="shared" si="41"/>
        <v>0</v>
      </c>
    </row>
    <row r="157" spans="2:25" x14ac:dyDescent="0.25">
      <c r="B157" s="85">
        <v>3415</v>
      </c>
      <c r="C157" s="85" t="s">
        <v>174</v>
      </c>
      <c r="D157" s="1">
        <v>192280</v>
      </c>
      <c r="E157" s="85">
        <f t="shared" si="35"/>
        <v>23829.47081422729</v>
      </c>
      <c r="F157" s="86">
        <f t="shared" si="28"/>
        <v>0.77622836988859678</v>
      </c>
      <c r="G157" s="190">
        <f t="shared" si="29"/>
        <v>4122.3619131233845</v>
      </c>
      <c r="H157" s="190">
        <f t="shared" si="30"/>
        <v>33263.338276992588</v>
      </c>
      <c r="I157" s="190">
        <f t="shared" si="31"/>
        <v>1330.2085258918216</v>
      </c>
      <c r="J157" s="87">
        <f t="shared" si="32"/>
        <v>10733.452595421109</v>
      </c>
      <c r="K157" s="190">
        <f t="shared" si="36"/>
        <v>895.29823153059851</v>
      </c>
      <c r="L157" s="87">
        <f t="shared" si="33"/>
        <v>7224.1614302203989</v>
      </c>
      <c r="M157" s="88">
        <f t="shared" si="37"/>
        <v>40487.499707212985</v>
      </c>
      <c r="N157" s="88">
        <f t="shared" si="38"/>
        <v>232767.49970721299</v>
      </c>
      <c r="O157" s="88">
        <f t="shared" si="39"/>
        <v>28847.130958881273</v>
      </c>
      <c r="P157" s="89">
        <f t="shared" si="34"/>
        <v>0.93967514489689186</v>
      </c>
      <c r="Q157" s="197">
        <v>515.11679099744651</v>
      </c>
      <c r="R157" s="89">
        <f t="shared" si="40"/>
        <v>2.0063055316709658E-3</v>
      </c>
      <c r="S157" s="89">
        <f t="shared" si="40"/>
        <v>-9.294050621926989E-3</v>
      </c>
      <c r="T157" s="91">
        <v>8069</v>
      </c>
      <c r="U157" s="193">
        <v>191895</v>
      </c>
      <c r="V157" s="193">
        <v>24053.020807219855</v>
      </c>
      <c r="W157" s="199"/>
      <c r="X157" s="88">
        <v>0</v>
      </c>
      <c r="Y157" s="88">
        <f t="shared" si="41"/>
        <v>0</v>
      </c>
    </row>
    <row r="158" spans="2:25" x14ac:dyDescent="0.25">
      <c r="B158" s="85">
        <v>3416</v>
      </c>
      <c r="C158" s="85" t="s">
        <v>175</v>
      </c>
      <c r="D158" s="1">
        <v>122778</v>
      </c>
      <c r="E158" s="85">
        <f t="shared" si="35"/>
        <v>20367.949568679494</v>
      </c>
      <c r="F158" s="86">
        <f t="shared" si="28"/>
        <v>0.6634717327516072</v>
      </c>
      <c r="G158" s="190">
        <f t="shared" si="29"/>
        <v>6199.2746604520626</v>
      </c>
      <c r="H158" s="190">
        <f t="shared" si="30"/>
        <v>37369.227653205031</v>
      </c>
      <c r="I158" s="190">
        <f t="shared" si="31"/>
        <v>2541.74096183355</v>
      </c>
      <c r="J158" s="87">
        <f t="shared" si="32"/>
        <v>15321.61451793264</v>
      </c>
      <c r="K158" s="190">
        <f t="shared" si="36"/>
        <v>2106.8306674723267</v>
      </c>
      <c r="L158" s="87">
        <f t="shared" si="33"/>
        <v>12699.975263523185</v>
      </c>
      <c r="M158" s="88">
        <f t="shared" si="37"/>
        <v>50069.202916728216</v>
      </c>
      <c r="N158" s="88">
        <f t="shared" si="38"/>
        <v>172847.20291672822</v>
      </c>
      <c r="O158" s="88">
        <f t="shared" si="39"/>
        <v>28674.054896603884</v>
      </c>
      <c r="P158" s="89">
        <f t="shared" si="34"/>
        <v>0.93403731304004234</v>
      </c>
      <c r="Q158" s="197">
        <v>-32.683862172169029</v>
      </c>
      <c r="R158" s="89">
        <f t="shared" si="40"/>
        <v>-4.5071671346239101E-2</v>
      </c>
      <c r="S158" s="89">
        <f t="shared" si="40"/>
        <v>-4.443800954885771E-2</v>
      </c>
      <c r="T158" s="91">
        <v>6028</v>
      </c>
      <c r="U158" s="193">
        <v>128573</v>
      </c>
      <c r="V158" s="193">
        <v>21315.152519893898</v>
      </c>
      <c r="W158" s="199"/>
      <c r="X158" s="88">
        <v>0</v>
      </c>
      <c r="Y158" s="88">
        <f t="shared" si="41"/>
        <v>0</v>
      </c>
    </row>
    <row r="159" spans="2:25" x14ac:dyDescent="0.25">
      <c r="B159" s="85">
        <v>3417</v>
      </c>
      <c r="C159" s="85" t="s">
        <v>176</v>
      </c>
      <c r="D159" s="1">
        <v>109224</v>
      </c>
      <c r="E159" s="85">
        <f t="shared" si="35"/>
        <v>23889.763779527559</v>
      </c>
      <c r="F159" s="86">
        <f t="shared" si="28"/>
        <v>0.77819237112620865</v>
      </c>
      <c r="G159" s="190">
        <f t="shared" si="29"/>
        <v>4086.1861339432235</v>
      </c>
      <c r="H159" s="190">
        <f t="shared" si="30"/>
        <v>18682.043004388419</v>
      </c>
      <c r="I159" s="190">
        <f t="shared" si="31"/>
        <v>1309.1059880367277</v>
      </c>
      <c r="J159" s="87">
        <f t="shared" si="32"/>
        <v>5985.2325773039192</v>
      </c>
      <c r="K159" s="190">
        <f t="shared" si="36"/>
        <v>874.19569367550457</v>
      </c>
      <c r="L159" s="87">
        <f t="shared" si="33"/>
        <v>3996.8227114844071</v>
      </c>
      <c r="M159" s="88">
        <f t="shared" si="37"/>
        <v>22678.865715872827</v>
      </c>
      <c r="N159" s="88">
        <f t="shared" si="38"/>
        <v>131902.86571587282</v>
      </c>
      <c r="O159" s="88">
        <f t="shared" si="39"/>
        <v>28850.145607146285</v>
      </c>
      <c r="P159" s="89">
        <f t="shared" si="34"/>
        <v>0.93977334495877241</v>
      </c>
      <c r="Q159" s="197">
        <v>-368.47445551610872</v>
      </c>
      <c r="R159" s="89">
        <f t="shared" si="40"/>
        <v>8.9624900239425376E-2</v>
      </c>
      <c r="S159" s="89">
        <f t="shared" si="40"/>
        <v>8.390508449013713E-2</v>
      </c>
      <c r="T159" s="91">
        <v>4572</v>
      </c>
      <c r="U159" s="193">
        <v>100240</v>
      </c>
      <c r="V159" s="193">
        <v>22040.457343887421</v>
      </c>
      <c r="W159" s="199"/>
      <c r="X159" s="88">
        <v>0</v>
      </c>
      <c r="Y159" s="88">
        <f t="shared" si="41"/>
        <v>0</v>
      </c>
    </row>
    <row r="160" spans="2:25" x14ac:dyDescent="0.25">
      <c r="B160" s="85">
        <v>3418</v>
      </c>
      <c r="C160" s="85" t="s">
        <v>177</v>
      </c>
      <c r="D160" s="1">
        <v>149173</v>
      </c>
      <c r="E160" s="85">
        <f t="shared" si="35"/>
        <v>20527.452869134442</v>
      </c>
      <c r="F160" s="86">
        <f t="shared" si="28"/>
        <v>0.66866744137095568</v>
      </c>
      <c r="G160" s="190">
        <f t="shared" si="29"/>
        <v>6103.5726801790934</v>
      </c>
      <c r="H160" s="190">
        <f t="shared" si="30"/>
        <v>44354.662666861477</v>
      </c>
      <c r="I160" s="190">
        <f t="shared" si="31"/>
        <v>2485.9148066743182</v>
      </c>
      <c r="J160" s="87">
        <f t="shared" si="32"/>
        <v>18065.14290010227</v>
      </c>
      <c r="K160" s="190">
        <f t="shared" si="36"/>
        <v>2051.0045123130949</v>
      </c>
      <c r="L160" s="87">
        <f t="shared" si="33"/>
        <v>14904.64979097926</v>
      </c>
      <c r="M160" s="88">
        <f t="shared" si="37"/>
        <v>59259.312457840737</v>
      </c>
      <c r="N160" s="88">
        <f t="shared" si="38"/>
        <v>208432.31245784074</v>
      </c>
      <c r="O160" s="88">
        <f t="shared" si="39"/>
        <v>28682.030061626632</v>
      </c>
      <c r="P160" s="89">
        <f t="shared" si="34"/>
        <v>0.93429709847100983</v>
      </c>
      <c r="Q160" s="197">
        <v>178.98385427916946</v>
      </c>
      <c r="R160" s="89">
        <f t="shared" si="40"/>
        <v>-1.7137322598073452E-2</v>
      </c>
      <c r="S160" s="89">
        <f t="shared" si="40"/>
        <v>-2.471132974469618E-2</v>
      </c>
      <c r="T160" s="91">
        <v>7267</v>
      </c>
      <c r="U160" s="193">
        <v>151774</v>
      </c>
      <c r="V160" s="193">
        <v>21047.566218277629</v>
      </c>
      <c r="W160" s="199"/>
      <c r="X160" s="88">
        <v>0</v>
      </c>
      <c r="Y160" s="88">
        <f t="shared" si="41"/>
        <v>0</v>
      </c>
    </row>
    <row r="161" spans="2:25" x14ac:dyDescent="0.25">
      <c r="B161" s="85">
        <v>3419</v>
      </c>
      <c r="C161" s="85" t="s">
        <v>129</v>
      </c>
      <c r="D161" s="1">
        <v>74587</v>
      </c>
      <c r="E161" s="85">
        <f t="shared" si="35"/>
        <v>20575.724137931033</v>
      </c>
      <c r="F161" s="86">
        <f t="shared" si="28"/>
        <v>0.67023984424060146</v>
      </c>
      <c r="G161" s="190">
        <f t="shared" si="29"/>
        <v>6074.6099189011393</v>
      </c>
      <c r="H161" s="190">
        <f t="shared" si="30"/>
        <v>22020.460956016628</v>
      </c>
      <c r="I161" s="190">
        <f t="shared" si="31"/>
        <v>2469.0198625955118</v>
      </c>
      <c r="J161" s="87">
        <f t="shared" si="32"/>
        <v>8950.1970019087312</v>
      </c>
      <c r="K161" s="190">
        <f t="shared" si="36"/>
        <v>2034.1095682342886</v>
      </c>
      <c r="L161" s="87">
        <f t="shared" si="33"/>
        <v>7373.6471848492965</v>
      </c>
      <c r="M161" s="88">
        <f t="shared" si="37"/>
        <v>29394.108140865923</v>
      </c>
      <c r="N161" s="88">
        <f t="shared" si="38"/>
        <v>103981.10814086592</v>
      </c>
      <c r="O161" s="88">
        <f t="shared" si="39"/>
        <v>28684.443625066462</v>
      </c>
      <c r="P161" s="89">
        <f t="shared" si="34"/>
        <v>0.93437571861449209</v>
      </c>
      <c r="Q161" s="197">
        <v>232.55635362075918</v>
      </c>
      <c r="R161" s="89">
        <f t="shared" si="40"/>
        <v>-7.2854514717581545E-2</v>
      </c>
      <c r="S161" s="89">
        <f t="shared" si="40"/>
        <v>-8.0015914328038867E-2</v>
      </c>
      <c r="T161" s="91">
        <v>3625</v>
      </c>
      <c r="U161" s="193">
        <v>80448</v>
      </c>
      <c r="V161" s="193">
        <v>22365.30442035029</v>
      </c>
      <c r="W161" s="199"/>
      <c r="X161" s="88">
        <v>0</v>
      </c>
      <c r="Y161" s="88">
        <f t="shared" si="41"/>
        <v>0</v>
      </c>
    </row>
    <row r="162" spans="2:25" x14ac:dyDescent="0.25">
      <c r="B162" s="85">
        <v>3420</v>
      </c>
      <c r="C162" s="85" t="s">
        <v>178</v>
      </c>
      <c r="D162" s="1">
        <v>505617</v>
      </c>
      <c r="E162" s="85">
        <f t="shared" si="35"/>
        <v>23442.924703264092</v>
      </c>
      <c r="F162" s="86">
        <f t="shared" si="28"/>
        <v>0.76363690027775688</v>
      </c>
      <c r="G162" s="190">
        <f t="shared" si="29"/>
        <v>4354.2895797013034</v>
      </c>
      <c r="H162" s="190">
        <f t="shared" si="30"/>
        <v>93913.317654997707</v>
      </c>
      <c r="I162" s="190">
        <f t="shared" si="31"/>
        <v>1465.4996647289408</v>
      </c>
      <c r="J162" s="87">
        <f t="shared" si="32"/>
        <v>31607.896768873798</v>
      </c>
      <c r="K162" s="190">
        <f t="shared" si="36"/>
        <v>1030.5893703677177</v>
      </c>
      <c r="L162" s="87">
        <f t="shared" si="33"/>
        <v>22227.751540090936</v>
      </c>
      <c r="M162" s="88">
        <f t="shared" si="37"/>
        <v>116141.06919508864</v>
      </c>
      <c r="N162" s="88">
        <f t="shared" si="38"/>
        <v>621758.0691950887</v>
      </c>
      <c r="O162" s="88">
        <f t="shared" si="39"/>
        <v>28827.803653333118</v>
      </c>
      <c r="P162" s="89">
        <f t="shared" si="34"/>
        <v>0.93904557141635003</v>
      </c>
      <c r="Q162" s="197">
        <v>1534.2205475565279</v>
      </c>
      <c r="R162" s="89">
        <f t="shared" si="40"/>
        <v>-2.7002718023771861E-3</v>
      </c>
      <c r="S162" s="89">
        <f t="shared" si="40"/>
        <v>-8.850163486830355E-3</v>
      </c>
      <c r="T162" s="91">
        <v>21568</v>
      </c>
      <c r="U162" s="193">
        <v>506986</v>
      </c>
      <c r="V162" s="193">
        <v>23652.250991369256</v>
      </c>
      <c r="W162" s="199"/>
      <c r="X162" s="88">
        <v>0</v>
      </c>
      <c r="Y162" s="88">
        <f t="shared" si="41"/>
        <v>0</v>
      </c>
    </row>
    <row r="163" spans="2:25" x14ac:dyDescent="0.25">
      <c r="B163" s="85">
        <v>3421</v>
      </c>
      <c r="C163" s="85" t="s">
        <v>179</v>
      </c>
      <c r="D163" s="1">
        <v>165825</v>
      </c>
      <c r="E163" s="85">
        <f t="shared" si="35"/>
        <v>25193.710118505012</v>
      </c>
      <c r="F163" s="86">
        <f t="shared" si="28"/>
        <v>0.82066751247606884</v>
      </c>
      <c r="G163" s="190">
        <f t="shared" si="29"/>
        <v>3303.8183305567513</v>
      </c>
      <c r="H163" s="190">
        <f t="shared" si="30"/>
        <v>21745.732251724537</v>
      </c>
      <c r="I163" s="190">
        <f t="shared" si="31"/>
        <v>852.72476939461899</v>
      </c>
      <c r="J163" s="87">
        <f t="shared" si="32"/>
        <v>5612.6344321553815</v>
      </c>
      <c r="K163" s="190">
        <f t="shared" si="36"/>
        <v>417.81447503339581</v>
      </c>
      <c r="L163" s="87">
        <f t="shared" si="33"/>
        <v>2750.0548746698114</v>
      </c>
      <c r="M163" s="88">
        <f t="shared" si="37"/>
        <v>24495.787126394349</v>
      </c>
      <c r="N163" s="88">
        <f t="shared" si="38"/>
        <v>190320.78712639434</v>
      </c>
      <c r="O163" s="88">
        <f t="shared" si="39"/>
        <v>28915.342924095159</v>
      </c>
      <c r="P163" s="89">
        <f t="shared" si="34"/>
        <v>0.94189710202626542</v>
      </c>
      <c r="Q163" s="197">
        <v>-472.32707047397707</v>
      </c>
      <c r="R163" s="89">
        <f t="shared" si="40"/>
        <v>1.3234835847707734E-2</v>
      </c>
      <c r="S163" s="89">
        <f t="shared" si="40"/>
        <v>1.6467581449774268E-2</v>
      </c>
      <c r="T163" s="91">
        <v>6582</v>
      </c>
      <c r="U163" s="193">
        <v>163659</v>
      </c>
      <c r="V163" s="193">
        <v>24785.552021808267</v>
      </c>
      <c r="W163" s="199"/>
      <c r="X163" s="88">
        <v>0</v>
      </c>
      <c r="Y163" s="88">
        <f t="shared" si="41"/>
        <v>0</v>
      </c>
    </row>
    <row r="164" spans="2:25" x14ac:dyDescent="0.25">
      <c r="B164" s="85">
        <v>3422</v>
      </c>
      <c r="C164" s="85" t="s">
        <v>180</v>
      </c>
      <c r="D164" s="1">
        <v>105419</v>
      </c>
      <c r="E164" s="85">
        <f t="shared" si="35"/>
        <v>25022.311891763591</v>
      </c>
      <c r="F164" s="86">
        <f t="shared" si="28"/>
        <v>0.81508433494004662</v>
      </c>
      <c r="G164" s="190">
        <f t="shared" si="29"/>
        <v>3406.6572666016041</v>
      </c>
      <c r="H164" s="190">
        <f t="shared" si="30"/>
        <v>14352.247064192557</v>
      </c>
      <c r="I164" s="190">
        <f t="shared" si="31"/>
        <v>912.71414875411642</v>
      </c>
      <c r="J164" s="87">
        <f t="shared" si="32"/>
        <v>3845.2647087010923</v>
      </c>
      <c r="K164" s="190">
        <f t="shared" si="36"/>
        <v>477.80385439289324</v>
      </c>
      <c r="L164" s="87">
        <f t="shared" si="33"/>
        <v>2012.9876385572593</v>
      </c>
      <c r="M164" s="88">
        <f t="shared" si="37"/>
        <v>16365.234702749816</v>
      </c>
      <c r="N164" s="88">
        <f t="shared" si="38"/>
        <v>121784.23470274982</v>
      </c>
      <c r="O164" s="88">
        <f t="shared" si="39"/>
        <v>28906.773012758087</v>
      </c>
      <c r="P164" s="89">
        <f t="shared" si="34"/>
        <v>0.94161794314946434</v>
      </c>
      <c r="Q164" s="197">
        <v>247.60543939425588</v>
      </c>
      <c r="R164" s="89">
        <f t="shared" si="40"/>
        <v>6.8042511372501349E-2</v>
      </c>
      <c r="S164" s="89">
        <f t="shared" si="40"/>
        <v>6.3479310516886669E-2</v>
      </c>
      <c r="T164" s="91">
        <v>4213</v>
      </c>
      <c r="U164" s="193">
        <v>98703</v>
      </c>
      <c r="V164" s="193">
        <v>23528.724672228844</v>
      </c>
      <c r="W164" s="199"/>
      <c r="X164" s="88">
        <v>0</v>
      </c>
      <c r="Y164" s="88">
        <f t="shared" si="41"/>
        <v>0</v>
      </c>
    </row>
    <row r="165" spans="2:25" x14ac:dyDescent="0.25">
      <c r="B165" s="85">
        <v>3423</v>
      </c>
      <c r="C165" s="85" t="s">
        <v>181</v>
      </c>
      <c r="D165" s="1">
        <v>48787</v>
      </c>
      <c r="E165" s="85">
        <f t="shared" si="35"/>
        <v>21388.426128890838</v>
      </c>
      <c r="F165" s="86">
        <f t="shared" si="28"/>
        <v>0.69671304402610845</v>
      </c>
      <c r="G165" s="190">
        <f t="shared" si="29"/>
        <v>5586.988724325256</v>
      </c>
      <c r="H165" s="190">
        <f t="shared" si="30"/>
        <v>12743.92128018591</v>
      </c>
      <c r="I165" s="190">
        <f t="shared" si="31"/>
        <v>2184.57416575958</v>
      </c>
      <c r="J165" s="87">
        <f t="shared" si="32"/>
        <v>4983.0136720976016</v>
      </c>
      <c r="K165" s="190">
        <f t="shared" si="36"/>
        <v>1749.6638713983568</v>
      </c>
      <c r="L165" s="87">
        <f t="shared" si="33"/>
        <v>3990.9832906596521</v>
      </c>
      <c r="M165" s="88">
        <f t="shared" si="37"/>
        <v>16734.904570845563</v>
      </c>
      <c r="N165" s="88">
        <f t="shared" si="38"/>
        <v>65521.904570845567</v>
      </c>
      <c r="O165" s="88">
        <f t="shared" si="39"/>
        <v>28725.078724614454</v>
      </c>
      <c r="P165" s="89">
        <f t="shared" si="34"/>
        <v>0.93569937860376751</v>
      </c>
      <c r="Q165" s="197">
        <v>201.82272899556119</v>
      </c>
      <c r="R165" s="89">
        <f t="shared" si="40"/>
        <v>-1.1988902164887908E-2</v>
      </c>
      <c r="S165" s="89">
        <f t="shared" si="40"/>
        <v>4.0375821051249977E-3</v>
      </c>
      <c r="T165" s="91">
        <v>2281</v>
      </c>
      <c r="U165" s="193">
        <v>49379</v>
      </c>
      <c r="V165" s="193">
        <v>21302.415875754959</v>
      </c>
      <c r="W165" s="199"/>
      <c r="X165" s="88">
        <v>0</v>
      </c>
      <c r="Y165" s="88">
        <f t="shared" si="41"/>
        <v>0</v>
      </c>
    </row>
    <row r="166" spans="2:25" x14ac:dyDescent="0.25">
      <c r="B166" s="85">
        <v>3424</v>
      </c>
      <c r="C166" s="85" t="s">
        <v>182</v>
      </c>
      <c r="D166" s="1">
        <v>40874</v>
      </c>
      <c r="E166" s="85">
        <f t="shared" si="35"/>
        <v>23105.709440361785</v>
      </c>
      <c r="F166" s="86">
        <f t="shared" si="28"/>
        <v>0.75265234859111463</v>
      </c>
      <c r="G166" s="190">
        <f t="shared" si="29"/>
        <v>4556.6187374426881</v>
      </c>
      <c r="H166" s="190">
        <f t="shared" si="30"/>
        <v>8060.658546536115</v>
      </c>
      <c r="I166" s="190">
        <f t="shared" si="31"/>
        <v>1583.5250067447487</v>
      </c>
      <c r="J166" s="87">
        <f t="shared" si="32"/>
        <v>2801.2557369314604</v>
      </c>
      <c r="K166" s="190">
        <f t="shared" si="36"/>
        <v>1148.6147123835256</v>
      </c>
      <c r="L166" s="87">
        <f t="shared" si="33"/>
        <v>2031.8994262064568</v>
      </c>
      <c r="M166" s="88">
        <f t="shared" si="37"/>
        <v>10092.557972742572</v>
      </c>
      <c r="N166" s="88">
        <f t="shared" si="38"/>
        <v>50966.557972742572</v>
      </c>
      <c r="O166" s="88">
        <f t="shared" si="39"/>
        <v>28810.942890187998</v>
      </c>
      <c r="P166" s="89">
        <f t="shared" si="34"/>
        <v>0.93849634383201774</v>
      </c>
      <c r="Q166" s="197">
        <v>-488.63769943307489</v>
      </c>
      <c r="R166" s="89">
        <f t="shared" si="40"/>
        <v>7.9580571036158579E-2</v>
      </c>
      <c r="S166" s="89">
        <f t="shared" si="40"/>
        <v>5.089753720987282E-2</v>
      </c>
      <c r="T166" s="91">
        <v>1769</v>
      </c>
      <c r="U166" s="193">
        <v>37861</v>
      </c>
      <c r="V166" s="193">
        <v>21986.643437862949</v>
      </c>
      <c r="W166" s="199"/>
      <c r="X166" s="88">
        <v>0</v>
      </c>
      <c r="Y166" s="88">
        <f t="shared" si="41"/>
        <v>0</v>
      </c>
    </row>
    <row r="167" spans="2:25" x14ac:dyDescent="0.25">
      <c r="B167" s="85">
        <v>3425</v>
      </c>
      <c r="C167" s="85" t="s">
        <v>183</v>
      </c>
      <c r="D167" s="1">
        <v>25559</v>
      </c>
      <c r="E167" s="85">
        <f t="shared" si="35"/>
        <v>19246.234939759033</v>
      </c>
      <c r="F167" s="86">
        <f t="shared" si="28"/>
        <v>0.62693266209094989</v>
      </c>
      <c r="G167" s="190">
        <f t="shared" si="29"/>
        <v>6872.3034378043385</v>
      </c>
      <c r="H167" s="190">
        <f t="shared" si="30"/>
        <v>9126.418965404162</v>
      </c>
      <c r="I167" s="190">
        <f t="shared" si="31"/>
        <v>2934.3410819557116</v>
      </c>
      <c r="J167" s="87">
        <f t="shared" si="32"/>
        <v>3896.8049568371853</v>
      </c>
      <c r="K167" s="190">
        <f t="shared" si="36"/>
        <v>2499.4307875944883</v>
      </c>
      <c r="L167" s="87">
        <f t="shared" si="33"/>
        <v>3319.2440859254802</v>
      </c>
      <c r="M167" s="88">
        <f t="shared" si="37"/>
        <v>12445.663051329642</v>
      </c>
      <c r="N167" s="88">
        <f t="shared" si="38"/>
        <v>38004.66305132964</v>
      </c>
      <c r="O167" s="88">
        <f t="shared" si="39"/>
        <v>28617.969165157861</v>
      </c>
      <c r="P167" s="89">
        <f t="shared" si="34"/>
        <v>0.93221035950700959</v>
      </c>
      <c r="Q167" s="197">
        <v>167.92548623679431</v>
      </c>
      <c r="R167" s="89">
        <f t="shared" si="40"/>
        <v>1.410492496963523E-3</v>
      </c>
      <c r="S167" s="89">
        <f t="shared" si="40"/>
        <v>-5.5145069955801866E-2</v>
      </c>
      <c r="T167" s="91">
        <v>1328</v>
      </c>
      <c r="U167" s="193">
        <v>25523</v>
      </c>
      <c r="V167" s="193">
        <v>20369.51316839585</v>
      </c>
      <c r="W167" s="199"/>
      <c r="X167" s="88">
        <v>0</v>
      </c>
      <c r="Y167" s="88">
        <f t="shared" si="41"/>
        <v>0</v>
      </c>
    </row>
    <row r="168" spans="2:25" x14ac:dyDescent="0.25">
      <c r="B168" s="85">
        <v>3426</v>
      </c>
      <c r="C168" s="85" t="s">
        <v>184</v>
      </c>
      <c r="D168" s="1">
        <v>31816</v>
      </c>
      <c r="E168" s="85">
        <f t="shared" si="35"/>
        <v>20460.450160771703</v>
      </c>
      <c r="F168" s="86">
        <f t="shared" si="28"/>
        <v>0.66648487493899455</v>
      </c>
      <c r="G168" s="190">
        <f t="shared" si="29"/>
        <v>6143.7743051967373</v>
      </c>
      <c r="H168" s="190">
        <f t="shared" si="30"/>
        <v>9553.5690445809269</v>
      </c>
      <c r="I168" s="190">
        <f t="shared" si="31"/>
        <v>2509.3657546012773</v>
      </c>
      <c r="J168" s="87">
        <f t="shared" si="32"/>
        <v>3902.0637484049862</v>
      </c>
      <c r="K168" s="190">
        <f t="shared" si="36"/>
        <v>2074.455460240054</v>
      </c>
      <c r="L168" s="87">
        <f t="shared" si="33"/>
        <v>3225.778240673284</v>
      </c>
      <c r="M168" s="88">
        <f t="shared" si="37"/>
        <v>12779.347285254211</v>
      </c>
      <c r="N168" s="88">
        <f t="shared" si="38"/>
        <v>44595.347285254211</v>
      </c>
      <c r="O168" s="88">
        <f t="shared" si="39"/>
        <v>28678.679926208497</v>
      </c>
      <c r="P168" s="89">
        <f t="shared" si="34"/>
        <v>0.93418797014941179</v>
      </c>
      <c r="Q168" s="197">
        <v>-306.22155037785524</v>
      </c>
      <c r="R168" s="89">
        <f t="shared" si="40"/>
        <v>7.1390086206896547E-2</v>
      </c>
      <c r="S168" s="89">
        <f t="shared" si="40"/>
        <v>6.8634098846878738E-2</v>
      </c>
      <c r="T168" s="91">
        <v>1555</v>
      </c>
      <c r="U168" s="193">
        <v>29696</v>
      </c>
      <c r="V168" s="193">
        <v>19146.357188910381</v>
      </c>
      <c r="W168" s="199"/>
      <c r="X168" s="88">
        <v>0</v>
      </c>
      <c r="Y168" s="88">
        <f t="shared" si="41"/>
        <v>0</v>
      </c>
    </row>
    <row r="169" spans="2:25" x14ac:dyDescent="0.25">
      <c r="B169" s="85">
        <v>3427</v>
      </c>
      <c r="C169" s="85" t="s">
        <v>185</v>
      </c>
      <c r="D169" s="1">
        <v>131008</v>
      </c>
      <c r="E169" s="85">
        <f t="shared" si="35"/>
        <v>23277.896233120115</v>
      </c>
      <c r="F169" s="86">
        <f t="shared" si="28"/>
        <v>0.75826121311442352</v>
      </c>
      <c r="G169" s="190">
        <f t="shared" si="29"/>
        <v>4453.3066617876902</v>
      </c>
      <c r="H169" s="190">
        <f t="shared" si="30"/>
        <v>25063.209892541123</v>
      </c>
      <c r="I169" s="190">
        <f t="shared" si="31"/>
        <v>1523.2596292793332</v>
      </c>
      <c r="J169" s="87">
        <f t="shared" si="32"/>
        <v>8572.9051935840889</v>
      </c>
      <c r="K169" s="190">
        <f t="shared" si="36"/>
        <v>1088.3493349181101</v>
      </c>
      <c r="L169" s="87">
        <f t="shared" si="33"/>
        <v>6125.2300569191239</v>
      </c>
      <c r="M169" s="88">
        <f t="shared" si="37"/>
        <v>31188.439949460248</v>
      </c>
      <c r="N169" s="88">
        <f t="shared" si="38"/>
        <v>162196.43994946024</v>
      </c>
      <c r="O169" s="88">
        <f t="shared" si="39"/>
        <v>28819.552229825913</v>
      </c>
      <c r="P169" s="89">
        <f t="shared" si="34"/>
        <v>0.93877678705818313</v>
      </c>
      <c r="Q169" s="197">
        <v>75.912678117954783</v>
      </c>
      <c r="R169" s="89">
        <f t="shared" si="40"/>
        <v>2.2070698008254081E-2</v>
      </c>
      <c r="S169" s="89">
        <f t="shared" si="40"/>
        <v>1.3535281731354952E-2</v>
      </c>
      <c r="T169" s="91">
        <v>5628</v>
      </c>
      <c r="U169" s="193">
        <v>128179</v>
      </c>
      <c r="V169" s="193">
        <v>22967.030998029029</v>
      </c>
      <c r="W169" s="199"/>
      <c r="X169" s="88">
        <v>0</v>
      </c>
      <c r="Y169" s="88">
        <f t="shared" si="41"/>
        <v>0</v>
      </c>
    </row>
    <row r="170" spans="2:25" x14ac:dyDescent="0.25">
      <c r="B170" s="85">
        <v>3428</v>
      </c>
      <c r="C170" s="85" t="s">
        <v>186</v>
      </c>
      <c r="D170" s="1">
        <v>58271</v>
      </c>
      <c r="E170" s="85">
        <f t="shared" si="35"/>
        <v>23373.846770958684</v>
      </c>
      <c r="F170" s="86">
        <f t="shared" si="28"/>
        <v>0.76138673487514585</v>
      </c>
      <c r="G170" s="190">
        <f t="shared" si="29"/>
        <v>4395.7363390845485</v>
      </c>
      <c r="H170" s="190">
        <f t="shared" si="30"/>
        <v>10958.570693337779</v>
      </c>
      <c r="I170" s="190">
        <f t="shared" si="31"/>
        <v>1489.6769410358338</v>
      </c>
      <c r="J170" s="87">
        <f t="shared" si="32"/>
        <v>3713.7646140023335</v>
      </c>
      <c r="K170" s="190">
        <f t="shared" si="36"/>
        <v>1054.7666466746107</v>
      </c>
      <c r="L170" s="87">
        <f t="shared" si="33"/>
        <v>2629.5332501598041</v>
      </c>
      <c r="M170" s="88">
        <f t="shared" si="37"/>
        <v>13588.103943497583</v>
      </c>
      <c r="N170" s="88">
        <f t="shared" si="38"/>
        <v>71859.103943497583</v>
      </c>
      <c r="O170" s="88">
        <f t="shared" si="39"/>
        <v>28824.349756717842</v>
      </c>
      <c r="P170" s="89">
        <f t="shared" si="34"/>
        <v>0.93893306314621927</v>
      </c>
      <c r="Q170" s="197">
        <v>190.93056264180814</v>
      </c>
      <c r="R170" s="89">
        <f t="shared" si="40"/>
        <v>2.2136855584206003E-2</v>
      </c>
      <c r="S170" s="89">
        <f t="shared" si="40"/>
        <v>2.4567235873982104E-3</v>
      </c>
      <c r="T170" s="91">
        <v>2493</v>
      </c>
      <c r="U170" s="193">
        <v>57009</v>
      </c>
      <c r="V170" s="193">
        <v>23316.564417177913</v>
      </c>
      <c r="W170" s="199"/>
      <c r="X170" s="88">
        <v>0</v>
      </c>
      <c r="Y170" s="88">
        <f t="shared" si="41"/>
        <v>0</v>
      </c>
    </row>
    <row r="171" spans="2:25" x14ac:dyDescent="0.25">
      <c r="B171" s="85">
        <v>3429</v>
      </c>
      <c r="C171" s="85" t="s">
        <v>187</v>
      </c>
      <c r="D171" s="1">
        <v>32875</v>
      </c>
      <c r="E171" s="85">
        <f t="shared" si="35"/>
        <v>21642.527978933507</v>
      </c>
      <c r="F171" s="86">
        <f t="shared" si="28"/>
        <v>0.7049902343331016</v>
      </c>
      <c r="G171" s="190">
        <f t="shared" si="29"/>
        <v>5434.5276142996545</v>
      </c>
      <c r="H171" s="190">
        <f t="shared" si="30"/>
        <v>8255.0474461211743</v>
      </c>
      <c r="I171" s="190">
        <f t="shared" si="31"/>
        <v>2095.6385182446456</v>
      </c>
      <c r="J171" s="87">
        <f t="shared" si="32"/>
        <v>3183.2749092136164</v>
      </c>
      <c r="K171" s="190">
        <f t="shared" si="36"/>
        <v>1660.7282238834225</v>
      </c>
      <c r="L171" s="87">
        <f t="shared" si="33"/>
        <v>2522.6461720789189</v>
      </c>
      <c r="M171" s="88">
        <f t="shared" si="37"/>
        <v>10777.693618200094</v>
      </c>
      <c r="N171" s="88">
        <f t="shared" si="38"/>
        <v>43652.693618200094</v>
      </c>
      <c r="O171" s="88">
        <f t="shared" si="39"/>
        <v>28737.783817116586</v>
      </c>
      <c r="P171" s="89">
        <f t="shared" si="34"/>
        <v>0.93611323811911717</v>
      </c>
      <c r="Q171" s="197">
        <v>49.960138248256044</v>
      </c>
      <c r="R171" s="89">
        <f t="shared" si="40"/>
        <v>5.3824275971742254E-3</v>
      </c>
      <c r="S171" s="89">
        <f t="shared" si="40"/>
        <v>1.2663011338825777E-2</v>
      </c>
      <c r="T171" s="91">
        <v>1519</v>
      </c>
      <c r="U171" s="193">
        <v>32699</v>
      </c>
      <c r="V171" s="193">
        <v>21371.895424836603</v>
      </c>
      <c r="W171" s="199"/>
      <c r="X171" s="88">
        <v>0</v>
      </c>
      <c r="Y171" s="88">
        <f t="shared" si="41"/>
        <v>0</v>
      </c>
    </row>
    <row r="172" spans="2:25" x14ac:dyDescent="0.25">
      <c r="B172" s="85">
        <v>3430</v>
      </c>
      <c r="C172" s="85" t="s">
        <v>188</v>
      </c>
      <c r="D172" s="1">
        <v>41637</v>
      </c>
      <c r="E172" s="85">
        <f t="shared" si="35"/>
        <v>22579.718004338396</v>
      </c>
      <c r="F172" s="86">
        <f t="shared" si="28"/>
        <v>0.7355185449014402</v>
      </c>
      <c r="G172" s="190">
        <f t="shared" si="29"/>
        <v>4872.2135990567213</v>
      </c>
      <c r="H172" s="190">
        <f t="shared" si="30"/>
        <v>8984.3618766605941</v>
      </c>
      <c r="I172" s="190">
        <f t="shared" si="31"/>
        <v>1767.6220093529346</v>
      </c>
      <c r="J172" s="87">
        <f t="shared" si="32"/>
        <v>3259.4949852468117</v>
      </c>
      <c r="K172" s="190">
        <f t="shared" si="36"/>
        <v>1332.7117149917115</v>
      </c>
      <c r="L172" s="87">
        <f t="shared" si="33"/>
        <v>2457.5204024447162</v>
      </c>
      <c r="M172" s="88">
        <f t="shared" si="37"/>
        <v>11441.88227910531</v>
      </c>
      <c r="N172" s="88">
        <f t="shared" si="38"/>
        <v>53078.88227910531</v>
      </c>
      <c r="O172" s="88">
        <f t="shared" si="39"/>
        <v>28784.643318386828</v>
      </c>
      <c r="P172" s="89">
        <f t="shared" si="34"/>
        <v>0.93763965364753399</v>
      </c>
      <c r="Q172" s="197">
        <v>86.887949262525581</v>
      </c>
      <c r="R172" s="89">
        <f t="shared" si="40"/>
        <v>-7.1390338552120972E-2</v>
      </c>
      <c r="S172" s="89">
        <f t="shared" si="40"/>
        <v>-6.5850909986000211E-2</v>
      </c>
      <c r="T172" s="91">
        <v>1844</v>
      </c>
      <c r="U172" s="193">
        <v>44838</v>
      </c>
      <c r="V172" s="193">
        <v>24171.428571428572</v>
      </c>
      <c r="W172" s="199"/>
      <c r="X172" s="88">
        <v>0</v>
      </c>
      <c r="Y172" s="88">
        <f t="shared" si="41"/>
        <v>0</v>
      </c>
    </row>
    <row r="173" spans="2:25" x14ac:dyDescent="0.25">
      <c r="B173" s="85">
        <v>3431</v>
      </c>
      <c r="C173" s="85" t="s">
        <v>189</v>
      </c>
      <c r="D173" s="1">
        <v>54208</v>
      </c>
      <c r="E173" s="85">
        <f t="shared" si="35"/>
        <v>21982.157339821573</v>
      </c>
      <c r="F173" s="86">
        <f t="shared" si="28"/>
        <v>0.71605342357568647</v>
      </c>
      <c r="G173" s="190">
        <f t="shared" si="29"/>
        <v>5230.7499977668149</v>
      </c>
      <c r="H173" s="190">
        <f t="shared" si="30"/>
        <v>12899.029494492965</v>
      </c>
      <c r="I173" s="190">
        <f t="shared" si="31"/>
        <v>1976.7682419338225</v>
      </c>
      <c r="J173" s="87">
        <f t="shared" si="32"/>
        <v>4874.7104846088068</v>
      </c>
      <c r="K173" s="190">
        <f t="shared" si="36"/>
        <v>1541.8579475725994</v>
      </c>
      <c r="L173" s="87">
        <f t="shared" si="33"/>
        <v>3802.22169871403</v>
      </c>
      <c r="M173" s="88">
        <f t="shared" si="37"/>
        <v>16701.251193206994</v>
      </c>
      <c r="N173" s="88">
        <f t="shared" si="38"/>
        <v>70909.25119320699</v>
      </c>
      <c r="O173" s="88">
        <f t="shared" si="39"/>
        <v>28754.765285160986</v>
      </c>
      <c r="P173" s="89">
        <f t="shared" si="34"/>
        <v>0.93666639758124626</v>
      </c>
      <c r="Q173" s="197">
        <v>117.72932911138196</v>
      </c>
      <c r="R173" s="89">
        <f t="shared" si="40"/>
        <v>1.1852985645754391E-2</v>
      </c>
      <c r="S173" s="89">
        <f t="shared" si="40"/>
        <v>2.4983275808229802E-2</v>
      </c>
      <c r="T173" s="91">
        <v>2466</v>
      </c>
      <c r="U173" s="193">
        <v>53573</v>
      </c>
      <c r="V173" s="193">
        <v>21446.357085668533</v>
      </c>
      <c r="W173" s="199"/>
      <c r="X173" s="88">
        <v>0</v>
      </c>
      <c r="Y173" s="88">
        <f t="shared" si="41"/>
        <v>0</v>
      </c>
    </row>
    <row r="174" spans="2:25" x14ac:dyDescent="0.25">
      <c r="B174" s="85">
        <v>3432</v>
      </c>
      <c r="C174" s="85" t="s">
        <v>190</v>
      </c>
      <c r="D174" s="1">
        <v>48544</v>
      </c>
      <c r="E174" s="85">
        <f t="shared" si="35"/>
        <v>24691.759918616481</v>
      </c>
      <c r="F174" s="86">
        <f t="shared" si="28"/>
        <v>0.80431683526371101</v>
      </c>
      <c r="G174" s="190">
        <f t="shared" si="29"/>
        <v>3604.9884504898705</v>
      </c>
      <c r="H174" s="190">
        <f t="shared" si="30"/>
        <v>7087.4072936630855</v>
      </c>
      <c r="I174" s="190">
        <f t="shared" si="31"/>
        <v>1028.407339355605</v>
      </c>
      <c r="J174" s="87">
        <f t="shared" si="32"/>
        <v>2021.8488291731196</v>
      </c>
      <c r="K174" s="190">
        <f t="shared" si="36"/>
        <v>593.49704499438189</v>
      </c>
      <c r="L174" s="87">
        <f t="shared" si="33"/>
        <v>1166.8151904589547</v>
      </c>
      <c r="M174" s="88">
        <f t="shared" si="37"/>
        <v>8254.2224841220395</v>
      </c>
      <c r="N174" s="88">
        <f t="shared" si="38"/>
        <v>56798.222484122038</v>
      </c>
      <c r="O174" s="88">
        <f t="shared" si="39"/>
        <v>28890.245414100733</v>
      </c>
      <c r="P174" s="89">
        <f t="shared" si="34"/>
        <v>0.94107956816564753</v>
      </c>
      <c r="Q174" s="197">
        <v>-193.97499552596128</v>
      </c>
      <c r="R174" s="89">
        <f t="shared" si="40"/>
        <v>1.8377108332634052E-2</v>
      </c>
      <c r="S174" s="89">
        <f t="shared" si="40"/>
        <v>2.8736997532355622E-2</v>
      </c>
      <c r="T174" s="91">
        <v>1966</v>
      </c>
      <c r="U174" s="193">
        <v>47668</v>
      </c>
      <c r="V174" s="193">
        <v>24002.014098690837</v>
      </c>
      <c r="W174" s="199"/>
      <c r="X174" s="88">
        <v>0</v>
      </c>
      <c r="Y174" s="88">
        <f t="shared" si="41"/>
        <v>0</v>
      </c>
    </row>
    <row r="175" spans="2:25" x14ac:dyDescent="0.25">
      <c r="B175" s="85">
        <v>3433</v>
      </c>
      <c r="C175" s="85" t="s">
        <v>191</v>
      </c>
      <c r="D175" s="1">
        <v>60199</v>
      </c>
      <c r="E175" s="85">
        <f t="shared" si="35"/>
        <v>28038.658593386121</v>
      </c>
      <c r="F175" s="86">
        <f t="shared" si="28"/>
        <v>0.91333972220703508</v>
      </c>
      <c r="G175" s="190">
        <f t="shared" si="29"/>
        <v>1596.8492456280867</v>
      </c>
      <c r="H175" s="190">
        <f t="shared" si="30"/>
        <v>3428.4353303635021</v>
      </c>
      <c r="I175" s="190">
        <f t="shared" si="31"/>
        <v>0</v>
      </c>
      <c r="J175" s="87">
        <f t="shared" si="32"/>
        <v>0</v>
      </c>
      <c r="K175" s="190">
        <f t="shared" si="36"/>
        <v>-434.91029436122318</v>
      </c>
      <c r="L175" s="87">
        <f t="shared" si="33"/>
        <v>-933.75240199354619</v>
      </c>
      <c r="M175" s="88">
        <f t="shared" si="37"/>
        <v>2494.6829283699558</v>
      </c>
      <c r="N175" s="88">
        <f t="shared" si="38"/>
        <v>62693.682928369955</v>
      </c>
      <c r="O175" s="88">
        <f t="shared" si="39"/>
        <v>29200.597544652981</v>
      </c>
      <c r="P175" s="89">
        <f t="shared" si="34"/>
        <v>0.95118907207650205</v>
      </c>
      <c r="Q175" s="197">
        <v>-72.558132928850682</v>
      </c>
      <c r="R175" s="89">
        <f t="shared" si="40"/>
        <v>7.0356672949041646E-2</v>
      </c>
      <c r="S175" s="89">
        <f t="shared" si="40"/>
        <v>7.2350816727241973E-2</v>
      </c>
      <c r="T175" s="91">
        <v>2147</v>
      </c>
      <c r="U175" s="193">
        <v>56242</v>
      </c>
      <c r="V175" s="193">
        <v>26146.908414690843</v>
      </c>
      <c r="W175" s="199"/>
      <c r="X175" s="88">
        <v>0</v>
      </c>
      <c r="Y175" s="88">
        <f t="shared" si="41"/>
        <v>0</v>
      </c>
    </row>
    <row r="176" spans="2:25" x14ac:dyDescent="0.25">
      <c r="B176" s="85">
        <v>3434</v>
      </c>
      <c r="C176" s="85" t="s">
        <v>192</v>
      </c>
      <c r="D176" s="1">
        <v>47684</v>
      </c>
      <c r="E176" s="85">
        <f t="shared" si="35"/>
        <v>21556.962025316454</v>
      </c>
      <c r="F176" s="86">
        <f t="shared" si="28"/>
        <v>0.70220298315107066</v>
      </c>
      <c r="G176" s="190">
        <f t="shared" si="29"/>
        <v>5485.8671864698863</v>
      </c>
      <c r="H176" s="190">
        <f t="shared" si="30"/>
        <v>12134.738216471389</v>
      </c>
      <c r="I176" s="190">
        <f t="shared" si="31"/>
        <v>2125.5866020106146</v>
      </c>
      <c r="J176" s="87">
        <f t="shared" si="32"/>
        <v>4701.7975636474794</v>
      </c>
      <c r="K176" s="190">
        <f t="shared" si="36"/>
        <v>1690.6763076493914</v>
      </c>
      <c r="L176" s="87">
        <f t="shared" si="33"/>
        <v>3739.7759925204537</v>
      </c>
      <c r="M176" s="88">
        <f t="shared" si="37"/>
        <v>15874.514208991843</v>
      </c>
      <c r="N176" s="88">
        <f t="shared" si="38"/>
        <v>63558.514208991844</v>
      </c>
      <c r="O176" s="88">
        <f t="shared" si="39"/>
        <v>28733.505519435734</v>
      </c>
      <c r="P176" s="89">
        <f t="shared" si="34"/>
        <v>0.93597387556001566</v>
      </c>
      <c r="Q176" s="197">
        <v>-376.22486780438157</v>
      </c>
      <c r="R176" s="89">
        <f t="shared" si="40"/>
        <v>-1.6074118399603821E-2</v>
      </c>
      <c r="S176" s="89">
        <f t="shared" si="40"/>
        <v>-1.6518931185137555E-2</v>
      </c>
      <c r="T176" s="91">
        <v>2212</v>
      </c>
      <c r="U176" s="193">
        <v>48463</v>
      </c>
      <c r="V176" s="193">
        <v>21919.041157847128</v>
      </c>
      <c r="W176" s="199"/>
      <c r="X176" s="88">
        <v>0</v>
      </c>
      <c r="Y176" s="88">
        <f t="shared" si="41"/>
        <v>0</v>
      </c>
    </row>
    <row r="177" spans="2:25" x14ac:dyDescent="0.25">
      <c r="B177" s="85">
        <v>3435</v>
      </c>
      <c r="C177" s="85" t="s">
        <v>193</v>
      </c>
      <c r="D177" s="1">
        <v>79576</v>
      </c>
      <c r="E177" s="85">
        <f t="shared" si="35"/>
        <v>22530.01132502831</v>
      </c>
      <c r="F177" s="86">
        <f t="shared" si="28"/>
        <v>0.73389938453677073</v>
      </c>
      <c r="G177" s="190">
        <f t="shared" si="29"/>
        <v>4902.0376066427725</v>
      </c>
      <c r="H177" s="190">
        <f t="shared" si="30"/>
        <v>17313.996826662271</v>
      </c>
      <c r="I177" s="190">
        <f t="shared" si="31"/>
        <v>1785.0193471114646</v>
      </c>
      <c r="J177" s="87">
        <f t="shared" si="32"/>
        <v>6304.688333997693</v>
      </c>
      <c r="K177" s="190">
        <f t="shared" si="36"/>
        <v>1350.1090527502415</v>
      </c>
      <c r="L177" s="87">
        <f t="shared" si="33"/>
        <v>4768.5851743138537</v>
      </c>
      <c r="M177" s="88">
        <f t="shared" si="37"/>
        <v>22082.582000976123</v>
      </c>
      <c r="N177" s="88">
        <f t="shared" si="38"/>
        <v>101658.58200097612</v>
      </c>
      <c r="O177" s="88">
        <f t="shared" si="39"/>
        <v>28782.157984421323</v>
      </c>
      <c r="P177" s="89">
        <f t="shared" si="34"/>
        <v>0.9375586956293005</v>
      </c>
      <c r="Q177" s="197">
        <v>-174.85345076178055</v>
      </c>
      <c r="R177" s="89">
        <f t="shared" si="40"/>
        <v>2.1724616095732115E-2</v>
      </c>
      <c r="S177" s="89">
        <f t="shared" si="40"/>
        <v>3.8791929898010599E-2</v>
      </c>
      <c r="T177" s="91">
        <v>3532</v>
      </c>
      <c r="U177" s="193">
        <v>77884</v>
      </c>
      <c r="V177" s="193">
        <v>21688.666109718743</v>
      </c>
      <c r="W177" s="199"/>
      <c r="X177" s="88">
        <v>0</v>
      </c>
      <c r="Y177" s="88">
        <f t="shared" si="41"/>
        <v>0</v>
      </c>
    </row>
    <row r="178" spans="2:25" x14ac:dyDescent="0.25">
      <c r="B178" s="85">
        <v>3436</v>
      </c>
      <c r="C178" s="85" t="s">
        <v>194</v>
      </c>
      <c r="D178" s="1">
        <v>149208</v>
      </c>
      <c r="E178" s="85">
        <f t="shared" si="35"/>
        <v>26696.725711218467</v>
      </c>
      <c r="F178" s="86">
        <f t="shared" si="28"/>
        <v>0.86962719574157143</v>
      </c>
      <c r="G178" s="190">
        <f t="shared" si="29"/>
        <v>2402.0089749286785</v>
      </c>
      <c r="H178" s="190">
        <f t="shared" si="30"/>
        <v>13424.828160876385</v>
      </c>
      <c r="I178" s="190">
        <f t="shared" si="31"/>
        <v>326.66931194490985</v>
      </c>
      <c r="J178" s="87">
        <f t="shared" si="32"/>
        <v>1825.7547844601011</v>
      </c>
      <c r="K178" s="190">
        <f t="shared" si="36"/>
        <v>-108.24098241631333</v>
      </c>
      <c r="L178" s="87">
        <f t="shared" si="33"/>
        <v>-604.95885072477517</v>
      </c>
      <c r="M178" s="88">
        <f t="shared" si="37"/>
        <v>12819.869310151609</v>
      </c>
      <c r="N178" s="88">
        <f t="shared" si="38"/>
        <v>162027.86931015161</v>
      </c>
      <c r="O178" s="88">
        <f t="shared" si="39"/>
        <v>28990.49370373083</v>
      </c>
      <c r="P178" s="89">
        <f t="shared" si="34"/>
        <v>0.94434508618954049</v>
      </c>
      <c r="Q178" s="197">
        <v>323.15534079622921</v>
      </c>
      <c r="R178" s="89">
        <f t="shared" si="40"/>
        <v>-1.0386406144295436E-2</v>
      </c>
      <c r="S178" s="89">
        <f t="shared" si="40"/>
        <v>-3.4808899230800473E-3</v>
      </c>
      <c r="T178" s="91">
        <v>5589</v>
      </c>
      <c r="U178" s="193">
        <v>150774</v>
      </c>
      <c r="V178" s="193">
        <v>26789.97867803838</v>
      </c>
      <c r="W178" s="199"/>
      <c r="X178" s="88">
        <v>0</v>
      </c>
      <c r="Y178" s="88">
        <f t="shared" si="41"/>
        <v>0</v>
      </c>
    </row>
    <row r="179" spans="2:25" x14ac:dyDescent="0.25">
      <c r="B179" s="85">
        <v>3437</v>
      </c>
      <c r="C179" s="85" t="s">
        <v>195</v>
      </c>
      <c r="D179" s="1">
        <v>110423</v>
      </c>
      <c r="E179" s="85">
        <f t="shared" si="35"/>
        <v>19835.279324591342</v>
      </c>
      <c r="F179" s="86">
        <f t="shared" si="28"/>
        <v>0.64612037155352953</v>
      </c>
      <c r="G179" s="190">
        <f t="shared" si="29"/>
        <v>6518.8768069049538</v>
      </c>
      <c r="H179" s="190">
        <f t="shared" si="30"/>
        <v>36290.587184039876</v>
      </c>
      <c r="I179" s="190">
        <f t="shared" si="31"/>
        <v>2728.1755472644036</v>
      </c>
      <c r="J179" s="87">
        <f t="shared" si="32"/>
        <v>15187.753271620935</v>
      </c>
      <c r="K179" s="190">
        <f t="shared" si="36"/>
        <v>2293.2652529031802</v>
      </c>
      <c r="L179" s="87">
        <f t="shared" si="33"/>
        <v>12766.607662912003</v>
      </c>
      <c r="M179" s="88">
        <f t="shared" si="37"/>
        <v>49057.194846951883</v>
      </c>
      <c r="N179" s="88">
        <f t="shared" si="38"/>
        <v>159480.19484695187</v>
      </c>
      <c r="O179" s="88">
        <f t="shared" si="39"/>
        <v>28647.421384399473</v>
      </c>
      <c r="P179" s="89">
        <f t="shared" si="34"/>
        <v>0.93316974498013838</v>
      </c>
      <c r="Q179" s="197">
        <v>523.66915051220712</v>
      </c>
      <c r="R179" s="89">
        <f t="shared" si="40"/>
        <v>9.757123523172026E-3</v>
      </c>
      <c r="S179" s="89">
        <f t="shared" si="40"/>
        <v>3.2273486988799202E-3</v>
      </c>
      <c r="T179" s="91">
        <v>5567</v>
      </c>
      <c r="U179" s="193">
        <v>109356</v>
      </c>
      <c r="V179" s="193">
        <v>19771.469896944494</v>
      </c>
      <c r="W179" s="199"/>
      <c r="X179" s="88">
        <v>0</v>
      </c>
      <c r="Y179" s="88">
        <f t="shared" si="41"/>
        <v>0</v>
      </c>
    </row>
    <row r="180" spans="2:25" x14ac:dyDescent="0.25">
      <c r="B180" s="85">
        <v>3438</v>
      </c>
      <c r="C180" s="85" t="s">
        <v>196</v>
      </c>
      <c r="D180" s="1">
        <v>81491</v>
      </c>
      <c r="E180" s="85">
        <f t="shared" si="35"/>
        <v>25151.543209876541</v>
      </c>
      <c r="F180" s="86">
        <f t="shared" si="28"/>
        <v>0.8192939548757725</v>
      </c>
      <c r="G180" s="190">
        <f t="shared" si="29"/>
        <v>3329.1184757338342</v>
      </c>
      <c r="H180" s="190">
        <f t="shared" si="30"/>
        <v>10786.343861377623</v>
      </c>
      <c r="I180" s="190">
        <f t="shared" si="31"/>
        <v>867.48318741458388</v>
      </c>
      <c r="J180" s="87">
        <f t="shared" si="32"/>
        <v>2810.645527223252</v>
      </c>
      <c r="K180" s="190">
        <f t="shared" si="36"/>
        <v>432.5728930533607</v>
      </c>
      <c r="L180" s="87">
        <f t="shared" si="33"/>
        <v>1401.5361734928888</v>
      </c>
      <c r="M180" s="88">
        <f t="shared" si="37"/>
        <v>12187.880034870512</v>
      </c>
      <c r="N180" s="88">
        <f t="shared" si="38"/>
        <v>93678.880034870512</v>
      </c>
      <c r="O180" s="88">
        <f t="shared" si="39"/>
        <v>28913.234578663738</v>
      </c>
      <c r="P180" s="89">
        <f t="shared" si="34"/>
        <v>0.94182842414625068</v>
      </c>
      <c r="Q180" s="197">
        <v>-5.2519763499985856</v>
      </c>
      <c r="R180" s="89">
        <f t="shared" si="40"/>
        <v>4.8871212706257883E-2</v>
      </c>
      <c r="S180" s="89">
        <f t="shared" si="40"/>
        <v>-8.104507490131441E-3</v>
      </c>
      <c r="T180" s="91">
        <v>3240</v>
      </c>
      <c r="U180" s="193">
        <v>77694</v>
      </c>
      <c r="V180" s="193">
        <v>25357.04960835509</v>
      </c>
      <c r="W180" s="199"/>
      <c r="X180" s="88">
        <v>0</v>
      </c>
      <c r="Y180" s="88">
        <f t="shared" si="41"/>
        <v>0</v>
      </c>
    </row>
    <row r="181" spans="2:25" x14ac:dyDescent="0.25">
      <c r="B181" s="85">
        <v>3439</v>
      </c>
      <c r="C181" s="85" t="s">
        <v>197</v>
      </c>
      <c r="D181" s="1">
        <v>111512</v>
      </c>
      <c r="E181" s="85">
        <f t="shared" si="35"/>
        <v>25251.8115942029</v>
      </c>
      <c r="F181" s="86">
        <f t="shared" si="28"/>
        <v>0.82256012747036256</v>
      </c>
      <c r="G181" s="190">
        <f t="shared" si="29"/>
        <v>3268.957445138019</v>
      </c>
      <c r="H181" s="190">
        <f t="shared" si="30"/>
        <v>14435.716077729492</v>
      </c>
      <c r="I181" s="190">
        <f t="shared" si="31"/>
        <v>832.38925290035831</v>
      </c>
      <c r="J181" s="87">
        <f t="shared" si="32"/>
        <v>3675.8309408079822</v>
      </c>
      <c r="K181" s="190">
        <f t="shared" si="36"/>
        <v>397.47895853913514</v>
      </c>
      <c r="L181" s="87">
        <f t="shared" si="33"/>
        <v>1755.2670809088208</v>
      </c>
      <c r="M181" s="88">
        <f t="shared" si="37"/>
        <v>16190.983158638313</v>
      </c>
      <c r="N181" s="88">
        <f t="shared" si="38"/>
        <v>127702.98315863831</v>
      </c>
      <c r="O181" s="88">
        <f t="shared" si="39"/>
        <v>28918.247997880051</v>
      </c>
      <c r="P181" s="89">
        <f t="shared" si="34"/>
        <v>0.94199173277598003</v>
      </c>
      <c r="Q181" s="197">
        <v>154.04619519702828</v>
      </c>
      <c r="R181" s="89">
        <f t="shared" si="40"/>
        <v>3.0867221950024497E-2</v>
      </c>
      <c r="S181" s="89">
        <f t="shared" si="40"/>
        <v>2.3630608752458773E-2</v>
      </c>
      <c r="T181" s="91">
        <v>4416</v>
      </c>
      <c r="U181" s="193">
        <v>108173</v>
      </c>
      <c r="V181" s="193">
        <v>24668.871151653362</v>
      </c>
      <c r="W181" s="199"/>
      <c r="X181" s="88">
        <v>0</v>
      </c>
      <c r="Y181" s="88">
        <f t="shared" si="41"/>
        <v>0</v>
      </c>
    </row>
    <row r="182" spans="2:25" x14ac:dyDescent="0.25">
      <c r="B182" s="85">
        <v>3440</v>
      </c>
      <c r="C182" s="85" t="s">
        <v>198</v>
      </c>
      <c r="D182" s="1">
        <v>144584</v>
      </c>
      <c r="E182" s="85">
        <f t="shared" si="35"/>
        <v>28014.725828327842</v>
      </c>
      <c r="F182" s="86">
        <f t="shared" si="28"/>
        <v>0.91256012909928463</v>
      </c>
      <c r="G182" s="190">
        <f t="shared" si="29"/>
        <v>1611.2089046630535</v>
      </c>
      <c r="H182" s="190">
        <f t="shared" si="30"/>
        <v>8315.4491569660186</v>
      </c>
      <c r="I182" s="190">
        <f t="shared" si="31"/>
        <v>0</v>
      </c>
      <c r="J182" s="87">
        <f t="shared" si="32"/>
        <v>0</v>
      </c>
      <c r="K182" s="190">
        <f t="shared" si="36"/>
        <v>-434.91029436122318</v>
      </c>
      <c r="L182" s="87">
        <f t="shared" si="33"/>
        <v>-2244.5720291982725</v>
      </c>
      <c r="M182" s="88">
        <f t="shared" si="37"/>
        <v>6070.8771277677461</v>
      </c>
      <c r="N182" s="88">
        <f t="shared" si="38"/>
        <v>150654.87712776774</v>
      </c>
      <c r="O182" s="88">
        <f t="shared" si="39"/>
        <v>29191.024438629673</v>
      </c>
      <c r="P182" s="89">
        <f t="shared" si="34"/>
        <v>0.95087723483340203</v>
      </c>
      <c r="Q182" s="197">
        <v>-117.33419843771844</v>
      </c>
      <c r="R182" s="89">
        <f t="shared" si="40"/>
        <v>3.2388895235919112E-2</v>
      </c>
      <c r="S182" s="89">
        <f t="shared" si="40"/>
        <v>1.6586003795570819E-2</v>
      </c>
      <c r="T182" s="91">
        <v>5161</v>
      </c>
      <c r="U182" s="193">
        <v>140048</v>
      </c>
      <c r="V182" s="193">
        <v>27557.654466745375</v>
      </c>
      <c r="W182" s="199"/>
      <c r="X182" s="88">
        <v>0</v>
      </c>
      <c r="Y182" s="88">
        <f t="shared" si="41"/>
        <v>0</v>
      </c>
    </row>
    <row r="183" spans="2:25" x14ac:dyDescent="0.25">
      <c r="B183" s="85">
        <v>3441</v>
      </c>
      <c r="C183" s="85" t="s">
        <v>199</v>
      </c>
      <c r="D183" s="1">
        <v>154991</v>
      </c>
      <c r="E183" s="85">
        <f t="shared" si="35"/>
        <v>25288.138358622942</v>
      </c>
      <c r="F183" s="86">
        <f t="shared" si="28"/>
        <v>0.82374344645167463</v>
      </c>
      <c r="G183" s="190">
        <f t="shared" si="29"/>
        <v>3247.1613864859937</v>
      </c>
      <c r="H183" s="190">
        <f t="shared" si="30"/>
        <v>19901.852137772657</v>
      </c>
      <c r="I183" s="190">
        <f t="shared" si="31"/>
        <v>819.6748853533436</v>
      </c>
      <c r="J183" s="87">
        <f t="shared" si="32"/>
        <v>5023.7873723306429</v>
      </c>
      <c r="K183" s="190">
        <f t="shared" si="36"/>
        <v>384.76459099212042</v>
      </c>
      <c r="L183" s="87">
        <f t="shared" si="33"/>
        <v>2358.222178190706</v>
      </c>
      <c r="M183" s="88">
        <f t="shared" si="37"/>
        <v>22260.074315963364</v>
      </c>
      <c r="N183" s="88">
        <f t="shared" si="38"/>
        <v>177251.07431596337</v>
      </c>
      <c r="O183" s="88">
        <f t="shared" si="39"/>
        <v>28920.064336101055</v>
      </c>
      <c r="P183" s="89">
        <f t="shared" si="34"/>
        <v>0.94205089872504577</v>
      </c>
      <c r="Q183" s="197">
        <v>-915.56998859545638</v>
      </c>
      <c r="R183" s="89">
        <f t="shared" si="40"/>
        <v>3.4687406121699654E-2</v>
      </c>
      <c r="S183" s="89">
        <f t="shared" si="40"/>
        <v>2.6246490751152356E-2</v>
      </c>
      <c r="T183" s="91">
        <v>6129</v>
      </c>
      <c r="U183" s="193">
        <v>149795</v>
      </c>
      <c r="V183" s="193">
        <v>24641.388386247738</v>
      </c>
      <c r="W183" s="199"/>
      <c r="X183" s="88">
        <v>0</v>
      </c>
      <c r="Y183" s="88">
        <f t="shared" si="41"/>
        <v>0</v>
      </c>
    </row>
    <row r="184" spans="2:25" x14ac:dyDescent="0.25">
      <c r="B184" s="85">
        <v>3442</v>
      </c>
      <c r="C184" s="85" t="s">
        <v>200</v>
      </c>
      <c r="D184" s="1">
        <v>354208</v>
      </c>
      <c r="E184" s="85">
        <f t="shared" si="35"/>
        <v>23778.732545649837</v>
      </c>
      <c r="F184" s="86">
        <f t="shared" si="28"/>
        <v>0.77457560622397803</v>
      </c>
      <c r="G184" s="190">
        <f t="shared" si="29"/>
        <v>4152.8048742698566</v>
      </c>
      <c r="H184" s="190">
        <f t="shared" si="30"/>
        <v>61860.181407123782</v>
      </c>
      <c r="I184" s="190">
        <f t="shared" si="31"/>
        <v>1347.9669198939305</v>
      </c>
      <c r="J184" s="87">
        <f t="shared" si="32"/>
        <v>20079.31523873999</v>
      </c>
      <c r="K184" s="190">
        <f t="shared" si="36"/>
        <v>913.05662553270736</v>
      </c>
      <c r="L184" s="87">
        <f t="shared" si="33"/>
        <v>13600.891493935209</v>
      </c>
      <c r="M184" s="88">
        <f t="shared" si="37"/>
        <v>75461.072901058986</v>
      </c>
      <c r="N184" s="88">
        <f t="shared" si="38"/>
        <v>429669.072901059</v>
      </c>
      <c r="O184" s="88">
        <f t="shared" si="39"/>
        <v>28844.594045452402</v>
      </c>
      <c r="P184" s="89">
        <f t="shared" si="34"/>
        <v>0.93959250671366101</v>
      </c>
      <c r="Q184" s="197">
        <v>-875.92316040419973</v>
      </c>
      <c r="R184" s="89">
        <f t="shared" si="40"/>
        <v>-2.2958036692034611E-2</v>
      </c>
      <c r="S184" s="89">
        <f t="shared" si="40"/>
        <v>-2.7483808407142752E-2</v>
      </c>
      <c r="T184" s="91">
        <v>14896</v>
      </c>
      <c r="U184" s="193">
        <v>362531</v>
      </c>
      <c r="V184" s="193">
        <v>24450.731773116611</v>
      </c>
      <c r="W184" s="199"/>
      <c r="X184" s="88">
        <v>0</v>
      </c>
      <c r="Y184" s="88">
        <f t="shared" si="41"/>
        <v>0</v>
      </c>
    </row>
    <row r="185" spans="2:25" x14ac:dyDescent="0.25">
      <c r="B185" s="85">
        <v>3443</v>
      </c>
      <c r="C185" s="85" t="s">
        <v>201</v>
      </c>
      <c r="D185" s="1">
        <v>301659</v>
      </c>
      <c r="E185" s="85">
        <f t="shared" si="35"/>
        <v>22123.872387238724</v>
      </c>
      <c r="F185" s="86">
        <f t="shared" si="28"/>
        <v>0.72066969227518374</v>
      </c>
      <c r="G185" s="190">
        <f t="shared" si="29"/>
        <v>5145.720969316525</v>
      </c>
      <c r="H185" s="190">
        <f t="shared" si="30"/>
        <v>70161.90541663082</v>
      </c>
      <c r="I185" s="190">
        <f t="shared" si="31"/>
        <v>1927.1679753378201</v>
      </c>
      <c r="J185" s="87">
        <f t="shared" si="32"/>
        <v>26276.935343731177</v>
      </c>
      <c r="K185" s="190">
        <f t="shared" si="36"/>
        <v>1492.2576809765969</v>
      </c>
      <c r="L185" s="87">
        <f t="shared" si="33"/>
        <v>20346.933480115898</v>
      </c>
      <c r="M185" s="88">
        <f t="shared" si="37"/>
        <v>90508.838896746718</v>
      </c>
      <c r="N185" s="88">
        <f t="shared" si="38"/>
        <v>392167.83889674675</v>
      </c>
      <c r="O185" s="88">
        <f t="shared" si="39"/>
        <v>28761.851037531847</v>
      </c>
      <c r="P185" s="89">
        <f t="shared" si="34"/>
        <v>0.93689721101622125</v>
      </c>
      <c r="Q185" s="197">
        <v>951.1729328604124</v>
      </c>
      <c r="R185" s="89">
        <f t="shared" si="40"/>
        <v>8.9064736651995342E-3</v>
      </c>
      <c r="S185" s="89">
        <f t="shared" si="40"/>
        <v>4.2448595954593339E-3</v>
      </c>
      <c r="T185" s="91">
        <v>13635</v>
      </c>
      <c r="U185" s="193">
        <v>298996</v>
      </c>
      <c r="V185" s="193">
        <v>22030.356616563513</v>
      </c>
      <c r="W185" s="199"/>
      <c r="X185" s="88">
        <v>0</v>
      </c>
      <c r="Y185" s="88">
        <f t="shared" si="41"/>
        <v>0</v>
      </c>
    </row>
    <row r="186" spans="2:25" x14ac:dyDescent="0.25">
      <c r="B186" s="85">
        <v>3446</v>
      </c>
      <c r="C186" s="85" t="s">
        <v>202</v>
      </c>
      <c r="D186" s="1">
        <v>349581</v>
      </c>
      <c r="E186" s="85">
        <f t="shared" si="35"/>
        <v>25765.109080188678</v>
      </c>
      <c r="F186" s="86">
        <f t="shared" si="28"/>
        <v>0.83928043460268764</v>
      </c>
      <c r="G186" s="190">
        <f t="shared" si="29"/>
        <v>2960.978953546552</v>
      </c>
      <c r="H186" s="190">
        <f t="shared" si="30"/>
        <v>40174.562441719623</v>
      </c>
      <c r="I186" s="190">
        <f t="shared" si="31"/>
        <v>652.73513280533587</v>
      </c>
      <c r="J186" s="87">
        <f t="shared" si="32"/>
        <v>8856.3102819027972</v>
      </c>
      <c r="K186" s="190">
        <f t="shared" si="36"/>
        <v>217.82483844411269</v>
      </c>
      <c r="L186" s="87">
        <f t="shared" si="33"/>
        <v>2955.4474080097211</v>
      </c>
      <c r="M186" s="88">
        <f t="shared" si="37"/>
        <v>43130.009849729344</v>
      </c>
      <c r="N186" s="88">
        <f t="shared" si="38"/>
        <v>392711.00984972937</v>
      </c>
      <c r="O186" s="88">
        <f t="shared" si="39"/>
        <v>28943.912872179346</v>
      </c>
      <c r="P186" s="89">
        <f t="shared" si="34"/>
        <v>0.94282774813259651</v>
      </c>
      <c r="Q186" s="197">
        <v>-501.39864664101333</v>
      </c>
      <c r="R186" s="89">
        <f t="shared" si="40"/>
        <v>7.830135643550085E-3</v>
      </c>
      <c r="S186" s="89">
        <f t="shared" si="40"/>
        <v>1.2658331311064117E-2</v>
      </c>
      <c r="T186" s="91">
        <v>13568</v>
      </c>
      <c r="U186" s="193">
        <v>346865</v>
      </c>
      <c r="V186" s="193">
        <v>25443.042617178904</v>
      </c>
      <c r="W186" s="199"/>
      <c r="X186" s="88">
        <v>0</v>
      </c>
      <c r="Y186" s="88">
        <f t="shared" si="41"/>
        <v>0</v>
      </c>
    </row>
    <row r="187" spans="2:25" x14ac:dyDescent="0.25">
      <c r="B187" s="85">
        <v>3447</v>
      </c>
      <c r="C187" s="85" t="s">
        <v>203</v>
      </c>
      <c r="D187" s="1">
        <v>111063</v>
      </c>
      <c r="E187" s="85">
        <f t="shared" si="35"/>
        <v>19960.99928109274</v>
      </c>
      <c r="F187" s="86">
        <f t="shared" si="28"/>
        <v>0.65021561133700301</v>
      </c>
      <c r="G187" s="190">
        <f t="shared" si="29"/>
        <v>6443.444833004115</v>
      </c>
      <c r="H187" s="190">
        <f t="shared" si="30"/>
        <v>35851.327050834894</v>
      </c>
      <c r="I187" s="190">
        <f t="shared" si="31"/>
        <v>2684.1735624889143</v>
      </c>
      <c r="J187" s="87">
        <f t="shared" si="32"/>
        <v>14934.741701688319</v>
      </c>
      <c r="K187" s="190">
        <f t="shared" si="36"/>
        <v>2249.2632681276909</v>
      </c>
      <c r="L187" s="87">
        <f t="shared" si="33"/>
        <v>12514.900823862472</v>
      </c>
      <c r="M187" s="88">
        <f t="shared" si="37"/>
        <v>48366.227874697368</v>
      </c>
      <c r="N187" s="88">
        <f t="shared" si="38"/>
        <v>159429.22787469736</v>
      </c>
      <c r="O187" s="88">
        <f t="shared" si="39"/>
        <v>28653.707382224544</v>
      </c>
      <c r="P187" s="89">
        <f t="shared" si="34"/>
        <v>0.93337450696931212</v>
      </c>
      <c r="Q187" s="197">
        <v>437.53012456436409</v>
      </c>
      <c r="R187" s="89">
        <f t="shared" si="40"/>
        <v>-1.614031979448111E-2</v>
      </c>
      <c r="S187" s="89">
        <f t="shared" si="40"/>
        <v>-2.1268272836529871E-2</v>
      </c>
      <c r="T187" s="91">
        <v>5564</v>
      </c>
      <c r="U187" s="193">
        <v>112885</v>
      </c>
      <c r="V187" s="193">
        <v>20394.760614272807</v>
      </c>
      <c r="W187" s="199"/>
      <c r="X187" s="88">
        <v>0</v>
      </c>
      <c r="Y187" s="88">
        <f t="shared" si="41"/>
        <v>0</v>
      </c>
    </row>
    <row r="188" spans="2:25" x14ac:dyDescent="0.25">
      <c r="B188" s="85">
        <v>3448</v>
      </c>
      <c r="C188" s="85" t="s">
        <v>204</v>
      </c>
      <c r="D188" s="1">
        <v>135659</v>
      </c>
      <c r="E188" s="85">
        <f t="shared" si="35"/>
        <v>20784.280680251264</v>
      </c>
      <c r="F188" s="86">
        <f t="shared" si="28"/>
        <v>0.67703342795619881</v>
      </c>
      <c r="G188" s="190">
        <f t="shared" si="29"/>
        <v>5949.4759935090005</v>
      </c>
      <c r="H188" s="190">
        <f t="shared" si="30"/>
        <v>38832.229809633245</v>
      </c>
      <c r="I188" s="190">
        <f t="shared" si="31"/>
        <v>2396.0250727834309</v>
      </c>
      <c r="J188" s="87">
        <f t="shared" si="32"/>
        <v>15638.855650057454</v>
      </c>
      <c r="K188" s="190">
        <f t="shared" si="36"/>
        <v>1961.1147784222078</v>
      </c>
      <c r="L188" s="87">
        <f t="shared" si="33"/>
        <v>12800.196158761752</v>
      </c>
      <c r="M188" s="88">
        <f t="shared" si="37"/>
        <v>51632.425968394993</v>
      </c>
      <c r="N188" s="88">
        <f t="shared" si="38"/>
        <v>187291.42596839499</v>
      </c>
      <c r="O188" s="88">
        <f t="shared" si="39"/>
        <v>28694.871452182473</v>
      </c>
      <c r="P188" s="89">
        <f t="shared" si="34"/>
        <v>0.93471539780027202</v>
      </c>
      <c r="Q188" s="197">
        <v>249.35745381590095</v>
      </c>
      <c r="R188" s="89">
        <f t="shared" si="40"/>
        <v>-3.5306917738081693E-2</v>
      </c>
      <c r="S188" s="89">
        <f t="shared" si="40"/>
        <v>-2.7916898722746115E-2</v>
      </c>
      <c r="T188" s="91">
        <v>6527</v>
      </c>
      <c r="U188" s="193">
        <v>140624</v>
      </c>
      <c r="V188" s="193">
        <v>21381.176828341191</v>
      </c>
      <c r="W188" s="199"/>
      <c r="X188" s="88">
        <v>0</v>
      </c>
      <c r="Y188" s="88">
        <f t="shared" si="41"/>
        <v>0</v>
      </c>
    </row>
    <row r="189" spans="2:25" x14ac:dyDescent="0.25">
      <c r="B189" s="85">
        <v>3449</v>
      </c>
      <c r="C189" s="85" t="s">
        <v>205</v>
      </c>
      <c r="D189" s="1">
        <v>73572</v>
      </c>
      <c r="E189" s="85">
        <f t="shared" si="35"/>
        <v>25670.621074668528</v>
      </c>
      <c r="F189" s="86">
        <f t="shared" si="28"/>
        <v>0.83620255381084307</v>
      </c>
      <c r="G189" s="190">
        <f t="shared" si="29"/>
        <v>3017.6717568586419</v>
      </c>
      <c r="H189" s="190">
        <f t="shared" si="30"/>
        <v>8648.6472551568677</v>
      </c>
      <c r="I189" s="190">
        <f t="shared" si="31"/>
        <v>685.80593473738838</v>
      </c>
      <c r="J189" s="87">
        <f t="shared" si="32"/>
        <v>1965.5198089573551</v>
      </c>
      <c r="K189" s="190">
        <f t="shared" si="36"/>
        <v>250.8956403761652</v>
      </c>
      <c r="L189" s="87">
        <f t="shared" si="33"/>
        <v>719.06690531808954</v>
      </c>
      <c r="M189" s="88">
        <f t="shared" si="37"/>
        <v>9367.7141604749577</v>
      </c>
      <c r="N189" s="88">
        <f t="shared" si="38"/>
        <v>82939.714160474963</v>
      </c>
      <c r="O189" s="88">
        <f t="shared" si="39"/>
        <v>28939.188471903337</v>
      </c>
      <c r="P189" s="89">
        <f t="shared" si="34"/>
        <v>0.94267385409300419</v>
      </c>
      <c r="Q189" s="197">
        <v>-1944.0672111787462</v>
      </c>
      <c r="R189" s="89">
        <f t="shared" si="40"/>
        <v>0.17641791522090217</v>
      </c>
      <c r="S189" s="89">
        <f t="shared" si="40"/>
        <v>0.18585881265638046</v>
      </c>
      <c r="T189" s="91">
        <v>2866</v>
      </c>
      <c r="U189" s="193">
        <v>62539</v>
      </c>
      <c r="V189" s="193">
        <v>21647.282796815507</v>
      </c>
      <c r="W189" s="199"/>
      <c r="X189" s="88">
        <v>0</v>
      </c>
      <c r="Y189" s="88">
        <f t="shared" si="41"/>
        <v>0</v>
      </c>
    </row>
    <row r="190" spans="2:25" x14ac:dyDescent="0.25">
      <c r="B190" s="85">
        <v>3450</v>
      </c>
      <c r="C190" s="85" t="s">
        <v>206</v>
      </c>
      <c r="D190" s="1">
        <v>28713</v>
      </c>
      <c r="E190" s="85">
        <f t="shared" si="35"/>
        <v>23174.334140435836</v>
      </c>
      <c r="F190" s="86">
        <f t="shared" si="28"/>
        <v>0.75488775027031474</v>
      </c>
      <c r="G190" s="190">
        <f t="shared" si="29"/>
        <v>4515.4439173982573</v>
      </c>
      <c r="H190" s="190">
        <f t="shared" si="30"/>
        <v>5594.6350136564415</v>
      </c>
      <c r="I190" s="190">
        <f t="shared" si="31"/>
        <v>1559.5063617188307</v>
      </c>
      <c r="J190" s="87">
        <f t="shared" si="32"/>
        <v>1932.2283821696312</v>
      </c>
      <c r="K190" s="190">
        <f t="shared" si="36"/>
        <v>1124.5960673576076</v>
      </c>
      <c r="L190" s="87">
        <f t="shared" si="33"/>
        <v>1393.3745274560758</v>
      </c>
      <c r="M190" s="88">
        <f t="shared" si="37"/>
        <v>6988.0095411125176</v>
      </c>
      <c r="N190" s="88">
        <f t="shared" si="38"/>
        <v>35701.009541112515</v>
      </c>
      <c r="O190" s="88">
        <f t="shared" si="39"/>
        <v>28814.374125191698</v>
      </c>
      <c r="P190" s="89">
        <f t="shared" si="34"/>
        <v>0.93860811391597765</v>
      </c>
      <c r="Q190" s="197">
        <v>-171.18228354866369</v>
      </c>
      <c r="R190" s="89">
        <f t="shared" si="40"/>
        <v>4.0740874986407626E-2</v>
      </c>
      <c r="S190" s="89">
        <f t="shared" si="40"/>
        <v>5.5020612577020248E-2</v>
      </c>
      <c r="T190" s="91">
        <v>1239</v>
      </c>
      <c r="U190" s="193">
        <v>27589</v>
      </c>
      <c r="V190" s="193">
        <v>21965.76433121019</v>
      </c>
      <c r="W190" s="199"/>
      <c r="X190" s="88">
        <v>0</v>
      </c>
      <c r="Y190" s="88">
        <f t="shared" si="41"/>
        <v>0</v>
      </c>
    </row>
    <row r="191" spans="2:25" x14ac:dyDescent="0.25">
      <c r="B191" s="85">
        <v>3451</v>
      </c>
      <c r="C191" s="85" t="s">
        <v>207</v>
      </c>
      <c r="D191" s="1">
        <v>164522</v>
      </c>
      <c r="E191" s="85">
        <f t="shared" si="35"/>
        <v>25702.546477112948</v>
      </c>
      <c r="F191" s="86">
        <f t="shared" si="28"/>
        <v>0.83724250149959634</v>
      </c>
      <c r="G191" s="190">
        <f t="shared" si="29"/>
        <v>2998.5165153919902</v>
      </c>
      <c r="H191" s="190">
        <f t="shared" si="30"/>
        <v>19193.504215024128</v>
      </c>
      <c r="I191" s="190">
        <f t="shared" si="31"/>
        <v>674.63204388184147</v>
      </c>
      <c r="J191" s="87">
        <f t="shared" si="32"/>
        <v>4318.3197128876673</v>
      </c>
      <c r="K191" s="190">
        <f t="shared" si="36"/>
        <v>239.72174952061829</v>
      </c>
      <c r="L191" s="87">
        <f t="shared" si="33"/>
        <v>1534.4589186814776</v>
      </c>
      <c r="M191" s="88">
        <f t="shared" si="37"/>
        <v>20727.963133705605</v>
      </c>
      <c r="N191" s="88">
        <f t="shared" si="38"/>
        <v>185249.96313370561</v>
      </c>
      <c r="O191" s="88">
        <f t="shared" si="39"/>
        <v>28940.78474202556</v>
      </c>
      <c r="P191" s="89">
        <f t="shared" si="34"/>
        <v>0.94272585147744192</v>
      </c>
      <c r="Q191" s="197">
        <v>-472.88163599270047</v>
      </c>
      <c r="R191" s="89">
        <f t="shared" si="40"/>
        <v>9.6843087195600946E-3</v>
      </c>
      <c r="S191" s="89">
        <f t="shared" si="40"/>
        <v>2.2705979697054358E-3</v>
      </c>
      <c r="T191" s="91">
        <v>6401</v>
      </c>
      <c r="U191" s="193">
        <v>162944</v>
      </c>
      <c r="V191" s="193">
        <v>25644.318539502674</v>
      </c>
      <c r="W191" s="199"/>
      <c r="X191" s="88">
        <v>0</v>
      </c>
      <c r="Y191" s="88">
        <f t="shared" si="41"/>
        <v>0</v>
      </c>
    </row>
    <row r="192" spans="2:25" x14ac:dyDescent="0.25">
      <c r="B192" s="85">
        <v>3452</v>
      </c>
      <c r="C192" s="85" t="s">
        <v>208</v>
      </c>
      <c r="D192" s="1">
        <v>61623</v>
      </c>
      <c r="E192" s="85">
        <f t="shared" si="35"/>
        <v>29470.588235294115</v>
      </c>
      <c r="F192" s="86">
        <f t="shared" si="28"/>
        <v>0.95998383026963574</v>
      </c>
      <c r="G192" s="190">
        <f t="shared" si="29"/>
        <v>737.6914604832898</v>
      </c>
      <c r="H192" s="190">
        <f t="shared" si="30"/>
        <v>1542.512843870559</v>
      </c>
      <c r="I192" s="190">
        <f t="shared" si="31"/>
        <v>0</v>
      </c>
      <c r="J192" s="87">
        <f t="shared" si="32"/>
        <v>0</v>
      </c>
      <c r="K192" s="190">
        <f t="shared" si="36"/>
        <v>-434.91029436122318</v>
      </c>
      <c r="L192" s="87">
        <f t="shared" si="33"/>
        <v>-909.39742550931771</v>
      </c>
      <c r="M192" s="88">
        <f t="shared" si="37"/>
        <v>633.11541836124127</v>
      </c>
      <c r="N192" s="88">
        <f t="shared" si="38"/>
        <v>62256.115418361238</v>
      </c>
      <c r="O192" s="88">
        <f t="shared" si="39"/>
        <v>29773.369401416181</v>
      </c>
      <c r="P192" s="89">
        <f t="shared" si="34"/>
        <v>0.96984671530154243</v>
      </c>
      <c r="Q192" s="197">
        <v>-253.64324916358578</v>
      </c>
      <c r="R192" s="89">
        <f t="shared" si="40"/>
        <v>6.79660823108468E-3</v>
      </c>
      <c r="S192" s="89">
        <f t="shared" si="40"/>
        <v>1.6426417970262858E-2</v>
      </c>
      <c r="T192" s="91">
        <v>2091</v>
      </c>
      <c r="U192" s="193">
        <v>61207</v>
      </c>
      <c r="V192" s="193">
        <v>28994.315490288962</v>
      </c>
      <c r="W192" s="199"/>
      <c r="X192" s="88">
        <v>0</v>
      </c>
      <c r="Y192" s="88">
        <f t="shared" si="41"/>
        <v>0</v>
      </c>
    </row>
    <row r="193" spans="2:28" x14ac:dyDescent="0.25">
      <c r="B193" s="85">
        <v>3453</v>
      </c>
      <c r="C193" s="85" t="s">
        <v>209</v>
      </c>
      <c r="D193" s="1">
        <v>95248</v>
      </c>
      <c r="E193" s="85">
        <f t="shared" si="35"/>
        <v>28941.96292920085</v>
      </c>
      <c r="F193" s="86">
        <f t="shared" si="28"/>
        <v>0.94276423010186161</v>
      </c>
      <c r="G193" s="190">
        <f t="shared" si="29"/>
        <v>1054.8666441392488</v>
      </c>
      <c r="H193" s="190">
        <f t="shared" si="30"/>
        <v>3471.5661258622677</v>
      </c>
      <c r="I193" s="190">
        <f t="shared" si="31"/>
        <v>0</v>
      </c>
      <c r="J193" s="87">
        <f t="shared" si="32"/>
        <v>0</v>
      </c>
      <c r="K193" s="190">
        <f t="shared" si="36"/>
        <v>-434.91029436122318</v>
      </c>
      <c r="L193" s="87">
        <f t="shared" si="33"/>
        <v>-1431.2897787427855</v>
      </c>
      <c r="M193" s="88">
        <f t="shared" si="37"/>
        <v>2040.2763471194821</v>
      </c>
      <c r="N193" s="88">
        <f t="shared" si="38"/>
        <v>97288.276347119478</v>
      </c>
      <c r="O193" s="88">
        <f t="shared" si="39"/>
        <v>29561.919278978872</v>
      </c>
      <c r="P193" s="89">
        <f t="shared" si="34"/>
        <v>0.96295887523443269</v>
      </c>
      <c r="Q193" s="197">
        <v>-261.76218699061269</v>
      </c>
      <c r="R193" s="89">
        <f t="shared" si="40"/>
        <v>2.8940574058270049E-2</v>
      </c>
      <c r="S193" s="89">
        <f t="shared" si="40"/>
        <v>1.674711237845455E-2</v>
      </c>
      <c r="T193" s="91">
        <v>3291</v>
      </c>
      <c r="U193" s="193">
        <v>92569</v>
      </c>
      <c r="V193" s="193">
        <v>28465.252152521527</v>
      </c>
      <c r="W193" s="199"/>
      <c r="X193" s="88">
        <v>0</v>
      </c>
      <c r="Y193" s="88">
        <f t="shared" si="41"/>
        <v>0</v>
      </c>
    </row>
    <row r="194" spans="2:28" x14ac:dyDescent="0.25">
      <c r="B194" s="85">
        <v>3454</v>
      </c>
      <c r="C194" s="85" t="s">
        <v>210</v>
      </c>
      <c r="D194" s="1">
        <v>47302</v>
      </c>
      <c r="E194" s="85">
        <f t="shared" si="35"/>
        <v>28913.202933985332</v>
      </c>
      <c r="F194" s="86">
        <f t="shared" si="28"/>
        <v>0.94182739334295151</v>
      </c>
      <c r="G194" s="190">
        <f t="shared" si="29"/>
        <v>1072.1226412685594</v>
      </c>
      <c r="H194" s="190">
        <f t="shared" si="30"/>
        <v>1753.9926411153633</v>
      </c>
      <c r="I194" s="190">
        <f t="shared" si="31"/>
        <v>0</v>
      </c>
      <c r="J194" s="87">
        <f t="shared" si="32"/>
        <v>0</v>
      </c>
      <c r="K194" s="190">
        <f t="shared" si="36"/>
        <v>-434.91029436122318</v>
      </c>
      <c r="L194" s="87">
        <f t="shared" si="33"/>
        <v>-711.51324157496106</v>
      </c>
      <c r="M194" s="88">
        <f t="shared" si="37"/>
        <v>1042.4793995404023</v>
      </c>
      <c r="N194" s="88">
        <f t="shared" si="38"/>
        <v>48344.479399540403</v>
      </c>
      <c r="O194" s="88">
        <f t="shared" si="39"/>
        <v>29550.41528089267</v>
      </c>
      <c r="P194" s="89">
        <f t="shared" si="34"/>
        <v>0.96258414053086883</v>
      </c>
      <c r="Q194" s="197">
        <v>-444.4848185708463</v>
      </c>
      <c r="R194" s="89">
        <f t="shared" si="40"/>
        <v>0.11582374032836384</v>
      </c>
      <c r="S194" s="89">
        <f t="shared" si="40"/>
        <v>8.2403591626597494E-2</v>
      </c>
      <c r="T194" s="91">
        <v>1636</v>
      </c>
      <c r="U194" s="193">
        <v>42392</v>
      </c>
      <c r="V194" s="193">
        <v>26712.035286704475</v>
      </c>
      <c r="W194" s="199"/>
      <c r="X194" s="88">
        <v>0</v>
      </c>
      <c r="Y194" s="88">
        <f t="shared" si="41"/>
        <v>0</v>
      </c>
    </row>
    <row r="195" spans="2:28" ht="32.1" customHeight="1" x14ac:dyDescent="0.25">
      <c r="B195" s="85">
        <v>3801</v>
      </c>
      <c r="C195" s="85" t="s">
        <v>211</v>
      </c>
      <c r="D195" s="1">
        <v>677142</v>
      </c>
      <c r="E195" s="85">
        <f t="shared" si="35"/>
        <v>24461.455097175058</v>
      </c>
      <c r="F195" s="86">
        <f t="shared" si="28"/>
        <v>0.79681481654417541</v>
      </c>
      <c r="G195" s="190">
        <f t="shared" si="29"/>
        <v>3743.1713433547243</v>
      </c>
      <c r="H195" s="190">
        <f t="shared" si="30"/>
        <v>103618.46912674548</v>
      </c>
      <c r="I195" s="190">
        <f t="shared" si="31"/>
        <v>1109.0140268601031</v>
      </c>
      <c r="J195" s="87">
        <f t="shared" si="32"/>
        <v>30699.72629154137</v>
      </c>
      <c r="K195" s="190">
        <f t="shared" si="36"/>
        <v>674.10373249887994</v>
      </c>
      <c r="L195" s="87">
        <f t="shared" si="33"/>
        <v>18660.539523033996</v>
      </c>
      <c r="M195" s="88">
        <f t="shared" si="37"/>
        <v>122279.00864977947</v>
      </c>
      <c r="N195" s="88">
        <f t="shared" si="38"/>
        <v>799421.00864977948</v>
      </c>
      <c r="O195" s="88">
        <f t="shared" si="39"/>
        <v>28878.730173028664</v>
      </c>
      <c r="P195" s="89">
        <f t="shared" si="34"/>
        <v>0.94070446722967083</v>
      </c>
      <c r="Q195" s="197">
        <v>625.90542922196619</v>
      </c>
      <c r="R195" s="92">
        <f t="shared" si="40"/>
        <v>1.9323955110980649E-2</v>
      </c>
      <c r="S195" s="92">
        <f t="shared" si="40"/>
        <v>1.2695882286763566E-2</v>
      </c>
      <c r="T195" s="91">
        <v>27682</v>
      </c>
      <c r="U195" s="193">
        <v>664305</v>
      </c>
      <c r="V195" s="193">
        <v>24154.788742636898</v>
      </c>
      <c r="W195" s="199"/>
      <c r="X195" s="88">
        <v>0</v>
      </c>
      <c r="Y195" s="88">
        <f t="shared" si="41"/>
        <v>0</v>
      </c>
      <c r="Z195" s="191"/>
      <c r="AB195" s="45"/>
    </row>
    <row r="196" spans="2:28" x14ac:dyDescent="0.25">
      <c r="B196" s="85">
        <v>3802</v>
      </c>
      <c r="C196" s="85" t="s">
        <v>212</v>
      </c>
      <c r="D196" s="1">
        <v>704714</v>
      </c>
      <c r="E196" s="85">
        <f t="shared" si="35"/>
        <v>26891.322597878348</v>
      </c>
      <c r="F196" s="86">
        <f t="shared" si="28"/>
        <v>0.87596605342309464</v>
      </c>
      <c r="G196" s="190">
        <f t="shared" si="29"/>
        <v>2285.2508429327499</v>
      </c>
      <c r="H196" s="190">
        <f t="shared" si="30"/>
        <v>59887.28358989564</v>
      </c>
      <c r="I196" s="190">
        <f t="shared" si="31"/>
        <v>258.5604016139514</v>
      </c>
      <c r="J196" s="87">
        <f t="shared" si="32"/>
        <v>6775.8338846952101</v>
      </c>
      <c r="K196" s="190">
        <f t="shared" si="36"/>
        <v>-176.34989274727178</v>
      </c>
      <c r="L196" s="87">
        <f t="shared" si="33"/>
        <v>-4621.425289335004</v>
      </c>
      <c r="M196" s="88">
        <f t="shared" si="37"/>
        <v>55265.858300560634</v>
      </c>
      <c r="N196" s="88">
        <f t="shared" si="38"/>
        <v>759979.85830056062</v>
      </c>
      <c r="O196" s="88">
        <f t="shared" si="39"/>
        <v>29000.223548063826</v>
      </c>
      <c r="P196" s="89">
        <f t="shared" si="34"/>
        <v>0.94466202907361674</v>
      </c>
      <c r="Q196" s="197">
        <v>1537.0046628925411</v>
      </c>
      <c r="R196" s="92">
        <f t="shared" si="40"/>
        <v>1.220598205154722E-2</v>
      </c>
      <c r="S196" s="93">
        <f t="shared" si="40"/>
        <v>-8.0721275636959459E-3</v>
      </c>
      <c r="T196" s="91">
        <v>26206</v>
      </c>
      <c r="U196" s="193">
        <v>696216</v>
      </c>
      <c r="V196" s="193">
        <v>27110.159261710993</v>
      </c>
      <c r="W196" s="199"/>
      <c r="X196" s="88">
        <v>0</v>
      </c>
      <c r="Y196" s="88">
        <f t="shared" si="41"/>
        <v>0</v>
      </c>
      <c r="Z196" s="1"/>
      <c r="AA196" s="1"/>
    </row>
    <row r="197" spans="2:28" x14ac:dyDescent="0.25">
      <c r="B197" s="85">
        <v>3803</v>
      </c>
      <c r="C197" s="85" t="s">
        <v>213</v>
      </c>
      <c r="D197" s="1">
        <v>1728059</v>
      </c>
      <c r="E197" s="85">
        <f t="shared" si="35"/>
        <v>29508.700329570875</v>
      </c>
      <c r="F197" s="86">
        <f t="shared" si="28"/>
        <v>0.96122530512420223</v>
      </c>
      <c r="G197" s="190">
        <f t="shared" si="29"/>
        <v>714.82420391723429</v>
      </c>
      <c r="H197" s="190">
        <f t="shared" si="30"/>
        <v>41860.820205597156</v>
      </c>
      <c r="I197" s="190">
        <f t="shared" si="31"/>
        <v>0</v>
      </c>
      <c r="J197" s="87">
        <f t="shared" si="32"/>
        <v>0</v>
      </c>
      <c r="K197" s="190">
        <f t="shared" si="36"/>
        <v>-434.91029436122318</v>
      </c>
      <c r="L197" s="87">
        <f t="shared" si="33"/>
        <v>-25468.781748087593</v>
      </c>
      <c r="M197" s="88">
        <f t="shared" si="37"/>
        <v>16392.038457509563</v>
      </c>
      <c r="N197" s="88">
        <f t="shared" si="38"/>
        <v>1744451.0384575096</v>
      </c>
      <c r="O197" s="88">
        <f t="shared" si="39"/>
        <v>29788.614239126888</v>
      </c>
      <c r="P197" s="89">
        <f t="shared" si="34"/>
        <v>0.97034330524336909</v>
      </c>
      <c r="Q197" s="197">
        <v>1355.5730682596404</v>
      </c>
      <c r="R197" s="92">
        <f t="shared" si="40"/>
        <v>-6.6348547741694793E-3</v>
      </c>
      <c r="S197" s="92">
        <f t="shared" si="40"/>
        <v>-1.9645409006307072E-2</v>
      </c>
      <c r="T197" s="91">
        <v>58561</v>
      </c>
      <c r="U197" s="193">
        <v>1739601</v>
      </c>
      <c r="V197" s="193">
        <v>30100.027684534725</v>
      </c>
      <c r="W197" s="199"/>
      <c r="X197" s="88">
        <v>0</v>
      </c>
      <c r="Y197" s="88">
        <f t="shared" si="41"/>
        <v>0</v>
      </c>
      <c r="Z197" s="1"/>
      <c r="AA197" s="1"/>
    </row>
    <row r="198" spans="2:28" x14ac:dyDescent="0.25">
      <c r="B198" s="85">
        <v>3804</v>
      </c>
      <c r="C198" s="85" t="s">
        <v>214</v>
      </c>
      <c r="D198" s="1">
        <v>1773715</v>
      </c>
      <c r="E198" s="85">
        <f t="shared" si="35"/>
        <v>27049.059078293227</v>
      </c>
      <c r="F198" s="86">
        <f t="shared" si="28"/>
        <v>0.88110420911353915</v>
      </c>
      <c r="G198" s="190">
        <f t="shared" si="29"/>
        <v>2190.608954683823</v>
      </c>
      <c r="H198" s="190">
        <f t="shared" si="30"/>
        <v>143646.99159443702</v>
      </c>
      <c r="I198" s="190">
        <f t="shared" si="31"/>
        <v>203.35263346874399</v>
      </c>
      <c r="J198" s="87">
        <f t="shared" si="32"/>
        <v>13334.645587079418</v>
      </c>
      <c r="K198" s="190">
        <f t="shared" si="36"/>
        <v>-231.55766089247919</v>
      </c>
      <c r="L198" s="87">
        <f t="shared" si="33"/>
        <v>-15184.162055363429</v>
      </c>
      <c r="M198" s="88">
        <f t="shared" si="37"/>
        <v>128462.82953907359</v>
      </c>
      <c r="N198" s="88">
        <f t="shared" si="38"/>
        <v>1902177.8295390736</v>
      </c>
      <c r="O198" s="88">
        <f t="shared" si="39"/>
        <v>29008.110372084571</v>
      </c>
      <c r="P198" s="89">
        <f t="shared" si="34"/>
        <v>0.94491893685813899</v>
      </c>
      <c r="Q198" s="197">
        <v>352.42916753837198</v>
      </c>
      <c r="R198" s="92">
        <f t="shared" si="40"/>
        <v>1.8479706373468876E-2</v>
      </c>
      <c r="S198" s="92">
        <f t="shared" si="40"/>
        <v>8.6791650808581474E-3</v>
      </c>
      <c r="T198" s="91">
        <v>65574</v>
      </c>
      <c r="U198" s="193">
        <v>1741532</v>
      </c>
      <c r="V198" s="193">
        <v>26816.315846203594</v>
      </c>
      <c r="W198" s="199"/>
      <c r="X198" s="88">
        <v>0</v>
      </c>
      <c r="Y198" s="88">
        <f t="shared" si="41"/>
        <v>0</v>
      </c>
    </row>
    <row r="199" spans="2:28" x14ac:dyDescent="0.25">
      <c r="B199" s="85">
        <v>3805</v>
      </c>
      <c r="C199" s="85" t="s">
        <v>215</v>
      </c>
      <c r="D199" s="1">
        <v>1313061</v>
      </c>
      <c r="E199" s="85">
        <f t="shared" si="35"/>
        <v>27215.95572689964</v>
      </c>
      <c r="F199" s="86">
        <f t="shared" ref="F199:F262" si="42">E199/E$364</f>
        <v>0.88654075088559892</v>
      </c>
      <c r="G199" s="190">
        <f t="shared" ref="G199:G262" si="43">($E$364+$Y$364-E199-Y199)*0.6</f>
        <v>2090.4709655199754</v>
      </c>
      <c r="H199" s="190">
        <f t="shared" ref="H199:H262" si="44">G199*T199/1000</f>
        <v>100856.86220247672</v>
      </c>
      <c r="I199" s="190">
        <f t="shared" ref="I199:I262" si="45">IF(E199+Y199&lt;(E$364+Y$364)*0.9,((E$364+Y$364)*0.9-E199-Y199)*0.35,0)</f>
        <v>144.93880645649949</v>
      </c>
      <c r="J199" s="87">
        <f t="shared" ref="J199:J262" si="46">I199*T199/1000</f>
        <v>6992.7176563002749</v>
      </c>
      <c r="K199" s="190">
        <f t="shared" si="36"/>
        <v>-289.97148790472369</v>
      </c>
      <c r="L199" s="87">
        <f t="shared" ref="L199:L262" si="47">K199*T199/1000</f>
        <v>-13989.964405451299</v>
      </c>
      <c r="M199" s="88">
        <f t="shared" si="37"/>
        <v>86866.89779702542</v>
      </c>
      <c r="N199" s="88">
        <f t="shared" si="38"/>
        <v>1399927.8977970255</v>
      </c>
      <c r="O199" s="88">
        <f t="shared" si="39"/>
        <v>29016.455204514892</v>
      </c>
      <c r="P199" s="89">
        <f t="shared" ref="P199:P262" si="48">O199/O$364</f>
        <v>0.94519076394674195</v>
      </c>
      <c r="Q199" s="197">
        <v>-1172.5847070933523</v>
      </c>
      <c r="R199" s="92">
        <f t="shared" si="40"/>
        <v>2.2395892542073567E-2</v>
      </c>
      <c r="S199" s="92">
        <f t="shared" si="40"/>
        <v>1.2457168635382111E-2</v>
      </c>
      <c r="T199" s="91">
        <v>48246</v>
      </c>
      <c r="U199" s="193">
        <v>1284298</v>
      </c>
      <c r="V199" s="193">
        <v>26881.093413148588</v>
      </c>
      <c r="W199" s="199"/>
      <c r="X199" s="88">
        <v>0</v>
      </c>
      <c r="Y199" s="88">
        <f t="shared" si="41"/>
        <v>0</v>
      </c>
    </row>
    <row r="200" spans="2:28" x14ac:dyDescent="0.25">
      <c r="B200" s="85">
        <v>3806</v>
      </c>
      <c r="C200" s="85" t="s">
        <v>216</v>
      </c>
      <c r="D200" s="1">
        <v>980237</v>
      </c>
      <c r="E200" s="85">
        <f t="shared" ref="E200:E263" si="49">D200/T200*1000</f>
        <v>26452.85513816926</v>
      </c>
      <c r="F200" s="86">
        <f t="shared" si="42"/>
        <v>0.86168328213738166</v>
      </c>
      <c r="G200" s="190">
        <f t="shared" si="43"/>
        <v>2548.331318758203</v>
      </c>
      <c r="H200" s="190">
        <f t="shared" si="44"/>
        <v>94430.96534790397</v>
      </c>
      <c r="I200" s="190">
        <f t="shared" si="45"/>
        <v>412.02401251213246</v>
      </c>
      <c r="J200" s="87">
        <f t="shared" si="46"/>
        <v>15267.961807649581</v>
      </c>
      <c r="K200" s="190">
        <f t="shared" ref="K200:K263" si="50">I200+J$366</f>
        <v>-22.886281849090722</v>
      </c>
      <c r="L200" s="87">
        <f t="shared" si="47"/>
        <v>-848.07406019990572</v>
      </c>
      <c r="M200" s="88">
        <f t="shared" ref="M200:M263" si="51">+H200+L200</f>
        <v>93582.891287704071</v>
      </c>
      <c r="N200" s="88">
        <f t="shared" ref="N200:N263" si="52">D200+M200</f>
        <v>1073819.891287704</v>
      </c>
      <c r="O200" s="88">
        <f t="shared" ref="O200:O263" si="53">N200/T200*1000</f>
        <v>28978.300175078366</v>
      </c>
      <c r="P200" s="89">
        <f t="shared" si="48"/>
        <v>0.94394789050933092</v>
      </c>
      <c r="Q200" s="197">
        <v>3030.198507522844</v>
      </c>
      <c r="R200" s="92">
        <f t="shared" ref="R200:S263" si="54">(D200-U200)/U200</f>
        <v>-1.027350234044014E-2</v>
      </c>
      <c r="S200" s="92">
        <f t="shared" si="54"/>
        <v>-2.1811764618854639E-2</v>
      </c>
      <c r="T200" s="91">
        <v>37056</v>
      </c>
      <c r="U200" s="193">
        <v>990412</v>
      </c>
      <c r="V200" s="193">
        <v>27042.704237658367</v>
      </c>
      <c r="W200" s="199"/>
      <c r="X200" s="88">
        <v>0</v>
      </c>
      <c r="Y200" s="88">
        <f t="shared" ref="Y200:Y263" si="55">X200*1000/T200</f>
        <v>0</v>
      </c>
    </row>
    <row r="201" spans="2:28" x14ac:dyDescent="0.25">
      <c r="B201" s="85">
        <v>3807</v>
      </c>
      <c r="C201" s="85" t="s">
        <v>217</v>
      </c>
      <c r="D201" s="1">
        <v>1381065</v>
      </c>
      <c r="E201" s="85">
        <f t="shared" si="49"/>
        <v>24695.390172376796</v>
      </c>
      <c r="F201" s="86">
        <f t="shared" si="42"/>
        <v>0.80443508824467813</v>
      </c>
      <c r="G201" s="190">
        <f t="shared" si="43"/>
        <v>3602.8102982336814</v>
      </c>
      <c r="H201" s="190">
        <f t="shared" si="44"/>
        <v>201483.5631184204</v>
      </c>
      <c r="I201" s="190">
        <f t="shared" si="45"/>
        <v>1027.1367505394949</v>
      </c>
      <c r="J201" s="87">
        <f t="shared" si="46"/>
        <v>57441.595637170707</v>
      </c>
      <c r="K201" s="190">
        <f t="shared" si="50"/>
        <v>592.22645617827175</v>
      </c>
      <c r="L201" s="87">
        <f t="shared" si="47"/>
        <v>33119.672335313669</v>
      </c>
      <c r="M201" s="88">
        <f t="shared" si="51"/>
        <v>234603.23545373406</v>
      </c>
      <c r="N201" s="88">
        <f t="shared" si="52"/>
        <v>1615668.2354537342</v>
      </c>
      <c r="O201" s="88">
        <f t="shared" si="53"/>
        <v>28890.426926788754</v>
      </c>
      <c r="P201" s="89">
        <f t="shared" si="48"/>
        <v>0.94108548081469612</v>
      </c>
      <c r="Q201" s="197">
        <v>2344.8457020377682</v>
      </c>
      <c r="R201" s="92">
        <f t="shared" si="54"/>
        <v>-1.0278004911828592E-2</v>
      </c>
      <c r="S201" s="92">
        <f t="shared" si="54"/>
        <v>-1.7551728894040941E-2</v>
      </c>
      <c r="T201" s="91">
        <v>55924</v>
      </c>
      <c r="U201" s="193">
        <v>1395407</v>
      </c>
      <c r="V201" s="193">
        <v>25136.5806207555</v>
      </c>
      <c r="W201" s="199"/>
      <c r="X201" s="88">
        <v>0</v>
      </c>
      <c r="Y201" s="88">
        <f t="shared" si="55"/>
        <v>0</v>
      </c>
    </row>
    <row r="202" spans="2:28" x14ac:dyDescent="0.25">
      <c r="B202" s="85">
        <v>3808</v>
      </c>
      <c r="C202" s="85" t="s">
        <v>218</v>
      </c>
      <c r="D202" s="1">
        <v>314926</v>
      </c>
      <c r="E202" s="85">
        <f t="shared" si="49"/>
        <v>24178.579654510559</v>
      </c>
      <c r="F202" s="86">
        <f t="shared" si="42"/>
        <v>0.78760034655225764</v>
      </c>
      <c r="G202" s="190">
        <f t="shared" si="43"/>
        <v>3912.8966089534238</v>
      </c>
      <c r="H202" s="190">
        <f t="shared" si="44"/>
        <v>50965.478331618346</v>
      </c>
      <c r="I202" s="190">
        <f t="shared" si="45"/>
        <v>1208.0204317926778</v>
      </c>
      <c r="J202" s="87">
        <f t="shared" si="46"/>
        <v>15734.466124099627</v>
      </c>
      <c r="K202" s="190">
        <f t="shared" si="50"/>
        <v>773.11013743145463</v>
      </c>
      <c r="L202" s="87">
        <f t="shared" si="47"/>
        <v>10069.759540044697</v>
      </c>
      <c r="M202" s="88">
        <f t="shared" si="51"/>
        <v>61035.237871663041</v>
      </c>
      <c r="N202" s="88">
        <f t="shared" si="52"/>
        <v>375961.23787166306</v>
      </c>
      <c r="O202" s="88">
        <f t="shared" si="53"/>
        <v>28864.586400895438</v>
      </c>
      <c r="P202" s="89">
        <f t="shared" si="48"/>
        <v>0.94024374373007491</v>
      </c>
      <c r="Q202" s="197">
        <v>888.68765680280922</v>
      </c>
      <c r="R202" s="92">
        <f t="shared" si="54"/>
        <v>-2.5425354797581248E-2</v>
      </c>
      <c r="S202" s="93">
        <f t="shared" si="54"/>
        <v>-2.5126061240513281E-2</v>
      </c>
      <c r="T202" s="91">
        <v>13025</v>
      </c>
      <c r="U202" s="193">
        <v>323142</v>
      </c>
      <c r="V202" s="193">
        <v>24801.749942436105</v>
      </c>
      <c r="W202" s="199"/>
      <c r="X202" s="88">
        <v>0</v>
      </c>
      <c r="Y202" s="88">
        <f t="shared" si="55"/>
        <v>0</v>
      </c>
      <c r="Z202" s="1"/>
    </row>
    <row r="203" spans="2:28" x14ac:dyDescent="0.25">
      <c r="B203" s="85">
        <v>3811</v>
      </c>
      <c r="C203" s="85" t="s">
        <v>219</v>
      </c>
      <c r="D203" s="1">
        <v>847391</v>
      </c>
      <c r="E203" s="85">
        <f t="shared" si="49"/>
        <v>31055.889467125999</v>
      </c>
      <c r="F203" s="86">
        <f t="shared" si="42"/>
        <v>1.0116239107632634</v>
      </c>
      <c r="G203" s="190">
        <f t="shared" si="43"/>
        <v>-213.48927861584016</v>
      </c>
      <c r="H203" s="190">
        <f t="shared" si="44"/>
        <v>-5825.2684563118146</v>
      </c>
      <c r="I203" s="190">
        <f t="shared" si="45"/>
        <v>0</v>
      </c>
      <c r="J203" s="87">
        <f t="shared" si="46"/>
        <v>0</v>
      </c>
      <c r="K203" s="190">
        <f t="shared" si="50"/>
        <v>-434.91029436122318</v>
      </c>
      <c r="L203" s="87">
        <f t="shared" si="47"/>
        <v>-11866.962291940335</v>
      </c>
      <c r="M203" s="88">
        <f t="shared" si="51"/>
        <v>-17692.23074825215</v>
      </c>
      <c r="N203" s="88">
        <f t="shared" si="52"/>
        <v>829698.76925174787</v>
      </c>
      <c r="O203" s="88">
        <f t="shared" si="53"/>
        <v>30407.489894148934</v>
      </c>
      <c r="P203" s="89">
        <f t="shared" si="48"/>
        <v>0.99050274749899347</v>
      </c>
      <c r="Q203" s="197">
        <v>-648.62711462349034</v>
      </c>
      <c r="R203" s="92">
        <f t="shared" si="54"/>
        <v>3.2817345501721728E-4</v>
      </c>
      <c r="S203" s="92">
        <f t="shared" si="54"/>
        <v>-4.1077903721490087E-3</v>
      </c>
      <c r="T203" s="91">
        <v>27286</v>
      </c>
      <c r="U203" s="193">
        <v>847113</v>
      </c>
      <c r="V203" s="193">
        <v>31183.986747653231</v>
      </c>
      <c r="W203" s="199"/>
      <c r="X203" s="88">
        <v>0</v>
      </c>
      <c r="Y203" s="88">
        <f t="shared" si="55"/>
        <v>0</v>
      </c>
    </row>
    <row r="204" spans="2:28" x14ac:dyDescent="0.25">
      <c r="B204" s="85">
        <v>3812</v>
      </c>
      <c r="C204" s="85" t="s">
        <v>220</v>
      </c>
      <c r="D204" s="1">
        <v>60020</v>
      </c>
      <c r="E204" s="85">
        <f t="shared" si="49"/>
        <v>25271.578947368424</v>
      </c>
      <c r="F204" s="86">
        <f t="shared" si="42"/>
        <v>0.82320403519472241</v>
      </c>
      <c r="G204" s="190">
        <f t="shared" si="43"/>
        <v>3257.0970332387046</v>
      </c>
      <c r="H204" s="190">
        <f t="shared" si="44"/>
        <v>7735.6054539419238</v>
      </c>
      <c r="I204" s="190">
        <f t="shared" si="45"/>
        <v>825.47067929242507</v>
      </c>
      <c r="J204" s="87">
        <f t="shared" si="46"/>
        <v>1960.4928633195098</v>
      </c>
      <c r="K204" s="190">
        <f t="shared" si="50"/>
        <v>390.5603849312019</v>
      </c>
      <c r="L204" s="87">
        <f t="shared" si="47"/>
        <v>927.58091421160452</v>
      </c>
      <c r="M204" s="88">
        <f t="shared" si="51"/>
        <v>8663.1863681535287</v>
      </c>
      <c r="N204" s="88">
        <f t="shared" si="52"/>
        <v>68683.186368153532</v>
      </c>
      <c r="O204" s="88">
        <f t="shared" si="53"/>
        <v>28919.236365538327</v>
      </c>
      <c r="P204" s="89">
        <f t="shared" si="48"/>
        <v>0.94202392816219804</v>
      </c>
      <c r="Q204" s="197">
        <v>236.09554202738218</v>
      </c>
      <c r="R204" s="92">
        <f t="shared" si="54"/>
        <v>6.4505258677260882E-2</v>
      </c>
      <c r="S204" s="92">
        <f t="shared" si="54"/>
        <v>5.2851727424373038E-2</v>
      </c>
      <c r="T204" s="91">
        <v>2375</v>
      </c>
      <c r="U204" s="193">
        <v>56383</v>
      </c>
      <c r="V204" s="193">
        <v>24002.979991485739</v>
      </c>
      <c r="W204" s="199"/>
      <c r="X204" s="88">
        <v>0</v>
      </c>
      <c r="Y204" s="88">
        <f t="shared" si="55"/>
        <v>0</v>
      </c>
    </row>
    <row r="205" spans="2:28" x14ac:dyDescent="0.25">
      <c r="B205" s="85">
        <v>3813</v>
      </c>
      <c r="C205" s="85" t="s">
        <v>221</v>
      </c>
      <c r="D205" s="1">
        <v>384370</v>
      </c>
      <c r="E205" s="85">
        <f t="shared" si="49"/>
        <v>27121.789443974034</v>
      </c>
      <c r="F205" s="86">
        <f t="shared" si="42"/>
        <v>0.88347334998258897</v>
      </c>
      <c r="G205" s="190">
        <f t="shared" si="43"/>
        <v>2146.9707352753385</v>
      </c>
      <c r="H205" s="190">
        <f t="shared" si="44"/>
        <v>30426.869260322099</v>
      </c>
      <c r="I205" s="190">
        <f t="shared" si="45"/>
        <v>177.89700548046147</v>
      </c>
      <c r="J205" s="87">
        <f t="shared" si="46"/>
        <v>2521.1563616691001</v>
      </c>
      <c r="K205" s="190">
        <f t="shared" si="50"/>
        <v>-257.01328888076171</v>
      </c>
      <c r="L205" s="87">
        <f t="shared" si="47"/>
        <v>-3642.392330018155</v>
      </c>
      <c r="M205" s="88">
        <f t="shared" si="51"/>
        <v>26784.476930303943</v>
      </c>
      <c r="N205" s="88">
        <f t="shared" si="52"/>
        <v>411154.47693030396</v>
      </c>
      <c r="O205" s="88">
        <f t="shared" si="53"/>
        <v>29011.746890368613</v>
      </c>
      <c r="P205" s="89">
        <f t="shared" si="48"/>
        <v>0.94503739390159158</v>
      </c>
      <c r="Q205" s="197">
        <v>-82.99142247909549</v>
      </c>
      <c r="R205" s="92">
        <f t="shared" si="54"/>
        <v>-1.9286656511766163E-2</v>
      </c>
      <c r="S205" s="92">
        <f t="shared" si="54"/>
        <v>-2.731394608590066E-2</v>
      </c>
      <c r="T205" s="91">
        <v>14172</v>
      </c>
      <c r="U205" s="193">
        <v>391929</v>
      </c>
      <c r="V205" s="193">
        <v>27883.394991462719</v>
      </c>
      <c r="W205" s="199"/>
      <c r="X205" s="88">
        <v>0</v>
      </c>
      <c r="Y205" s="88">
        <f t="shared" si="55"/>
        <v>0</v>
      </c>
    </row>
    <row r="206" spans="2:28" x14ac:dyDescent="0.25">
      <c r="B206" s="85">
        <v>3814</v>
      </c>
      <c r="C206" s="85" t="s">
        <v>222</v>
      </c>
      <c r="D206" s="1">
        <v>271538</v>
      </c>
      <c r="E206" s="85">
        <f t="shared" si="49"/>
        <v>26076.827043119178</v>
      </c>
      <c r="F206" s="86">
        <f t="shared" si="42"/>
        <v>0.84943442954940174</v>
      </c>
      <c r="G206" s="190">
        <f t="shared" si="43"/>
        <v>2773.9481757882522</v>
      </c>
      <c r="H206" s="190">
        <f t="shared" si="44"/>
        <v>28885.122354483072</v>
      </c>
      <c r="I206" s="190">
        <f t="shared" si="45"/>
        <v>543.6338457796611</v>
      </c>
      <c r="J206" s="87">
        <f t="shared" si="46"/>
        <v>5660.8592361036108</v>
      </c>
      <c r="K206" s="190">
        <f t="shared" si="50"/>
        <v>108.72355141843792</v>
      </c>
      <c r="L206" s="87">
        <f t="shared" si="47"/>
        <v>1132.138340920194</v>
      </c>
      <c r="M206" s="88">
        <f t="shared" si="51"/>
        <v>30017.260695403267</v>
      </c>
      <c r="N206" s="88">
        <f t="shared" si="52"/>
        <v>301555.26069540327</v>
      </c>
      <c r="O206" s="88">
        <f t="shared" si="53"/>
        <v>28959.49877032587</v>
      </c>
      <c r="P206" s="89">
        <f t="shared" si="48"/>
        <v>0.94333544787993218</v>
      </c>
      <c r="Q206" s="197">
        <v>-954.9409351026552</v>
      </c>
      <c r="R206" s="92">
        <f t="shared" si="54"/>
        <v>4.6675583685709773E-2</v>
      </c>
      <c r="S206" s="92">
        <f t="shared" si="54"/>
        <v>4.0443576945239784E-2</v>
      </c>
      <c r="T206" s="91">
        <v>10413</v>
      </c>
      <c r="U206" s="193">
        <v>259429</v>
      </c>
      <c r="V206" s="193">
        <v>25063.182301226934</v>
      </c>
      <c r="W206" s="199"/>
      <c r="X206" s="88">
        <v>0</v>
      </c>
      <c r="Y206" s="88">
        <f t="shared" si="55"/>
        <v>0</v>
      </c>
    </row>
    <row r="207" spans="2:28" x14ac:dyDescent="0.25">
      <c r="B207" s="85">
        <v>3815</v>
      </c>
      <c r="C207" s="85" t="s">
        <v>223</v>
      </c>
      <c r="D207" s="1">
        <v>88608</v>
      </c>
      <c r="E207" s="85">
        <f t="shared" si="49"/>
        <v>21659.252016621853</v>
      </c>
      <c r="F207" s="86">
        <f t="shared" si="42"/>
        <v>0.70553500818116499</v>
      </c>
      <c r="G207" s="190">
        <f t="shared" si="43"/>
        <v>5424.4931916866472</v>
      </c>
      <c r="H207" s="190">
        <f t="shared" si="44"/>
        <v>22191.601647190073</v>
      </c>
      <c r="I207" s="190">
        <f t="shared" si="45"/>
        <v>2089.7851050537247</v>
      </c>
      <c r="J207" s="87">
        <f t="shared" si="46"/>
        <v>8549.3108647747886</v>
      </c>
      <c r="K207" s="190">
        <f t="shared" si="50"/>
        <v>1654.8748106925016</v>
      </c>
      <c r="L207" s="87">
        <f t="shared" si="47"/>
        <v>6770.0928505430238</v>
      </c>
      <c r="M207" s="88">
        <f t="shared" si="51"/>
        <v>28961.694497733097</v>
      </c>
      <c r="N207" s="88">
        <f t="shared" si="52"/>
        <v>117569.6944977331</v>
      </c>
      <c r="O207" s="88">
        <f t="shared" si="53"/>
        <v>28738.620019001002</v>
      </c>
      <c r="P207" s="89">
        <f t="shared" si="48"/>
        <v>0.93614047681152024</v>
      </c>
      <c r="Q207" s="197">
        <v>420.16838418274347</v>
      </c>
      <c r="R207" s="92">
        <f t="shared" si="54"/>
        <v>2.865103320176457E-2</v>
      </c>
      <c r="S207" s="92">
        <f t="shared" si="54"/>
        <v>2.9153918087221183E-2</v>
      </c>
      <c r="T207" s="91">
        <v>4091</v>
      </c>
      <c r="U207" s="193">
        <v>86140</v>
      </c>
      <c r="V207" s="193">
        <v>21045.687759589546</v>
      </c>
      <c r="W207" s="199"/>
      <c r="X207" s="88">
        <v>0</v>
      </c>
      <c r="Y207" s="88">
        <f t="shared" si="55"/>
        <v>0</v>
      </c>
    </row>
    <row r="208" spans="2:28" x14ac:dyDescent="0.25">
      <c r="B208" s="85">
        <v>3816</v>
      </c>
      <c r="C208" s="85" t="s">
        <v>224</v>
      </c>
      <c r="D208" s="1">
        <v>152819</v>
      </c>
      <c r="E208" s="85">
        <f t="shared" si="49"/>
        <v>23299.130965086144</v>
      </c>
      <c r="F208" s="86">
        <f t="shared" si="42"/>
        <v>0.75895291967843037</v>
      </c>
      <c r="G208" s="190">
        <f t="shared" si="43"/>
        <v>4440.5658226080723</v>
      </c>
      <c r="H208" s="190">
        <f t="shared" si="44"/>
        <v>29125.671230486343</v>
      </c>
      <c r="I208" s="190">
        <f t="shared" si="45"/>
        <v>1515.8274730912228</v>
      </c>
      <c r="J208" s="87">
        <f t="shared" si="46"/>
        <v>9942.3123960053308</v>
      </c>
      <c r="K208" s="190">
        <f t="shared" si="50"/>
        <v>1080.9171787299997</v>
      </c>
      <c r="L208" s="87">
        <f t="shared" si="47"/>
        <v>7089.735775290068</v>
      </c>
      <c r="M208" s="88">
        <f t="shared" si="51"/>
        <v>36215.407005776411</v>
      </c>
      <c r="N208" s="88">
        <f t="shared" si="52"/>
        <v>189034.40700577642</v>
      </c>
      <c r="O208" s="88">
        <f t="shared" si="53"/>
        <v>28820.613966424215</v>
      </c>
      <c r="P208" s="89">
        <f t="shared" si="48"/>
        <v>0.93881137238638346</v>
      </c>
      <c r="Q208" s="197">
        <v>649.47373059266101</v>
      </c>
      <c r="R208" s="92">
        <f t="shared" si="54"/>
        <v>1.7226804055088498E-2</v>
      </c>
      <c r="S208" s="92">
        <f t="shared" si="54"/>
        <v>7.1460383494047998E-3</v>
      </c>
      <c r="T208" s="91">
        <v>6559</v>
      </c>
      <c r="U208" s="193">
        <v>150231</v>
      </c>
      <c r="V208" s="193">
        <v>23133.815829996918</v>
      </c>
      <c r="W208" s="199"/>
      <c r="X208" s="88">
        <v>0</v>
      </c>
      <c r="Y208" s="88">
        <f t="shared" si="55"/>
        <v>0</v>
      </c>
    </row>
    <row r="209" spans="2:27" x14ac:dyDescent="0.25">
      <c r="B209" s="85">
        <v>3817</v>
      </c>
      <c r="C209" s="85" t="s">
        <v>225</v>
      </c>
      <c r="D209" s="1">
        <v>238327</v>
      </c>
      <c r="E209" s="85">
        <f t="shared" si="49"/>
        <v>22200.931532370749</v>
      </c>
      <c r="F209" s="86">
        <f t="shared" si="42"/>
        <v>0.72317984011174952</v>
      </c>
      <c r="G209" s="190">
        <f t="shared" si="43"/>
        <v>5099.48548223731</v>
      </c>
      <c r="H209" s="190">
        <f t="shared" si="44"/>
        <v>54742.976651817524</v>
      </c>
      <c r="I209" s="190">
        <f t="shared" si="45"/>
        <v>1900.1972745416113</v>
      </c>
      <c r="J209" s="87">
        <f t="shared" si="46"/>
        <v>20398.617742204198</v>
      </c>
      <c r="K209" s="190">
        <f t="shared" si="50"/>
        <v>1465.2869801803881</v>
      </c>
      <c r="L209" s="87">
        <f t="shared" si="47"/>
        <v>15729.855732236467</v>
      </c>
      <c r="M209" s="88">
        <f t="shared" si="51"/>
        <v>70472.832384053996</v>
      </c>
      <c r="N209" s="88">
        <f t="shared" si="52"/>
        <v>308799.83238405397</v>
      </c>
      <c r="O209" s="88">
        <f t="shared" si="53"/>
        <v>28765.703994788444</v>
      </c>
      <c r="P209" s="89">
        <f t="shared" si="48"/>
        <v>0.9370227184080494</v>
      </c>
      <c r="Q209" s="197">
        <v>944.29784996378294</v>
      </c>
      <c r="R209" s="92">
        <f t="shared" si="54"/>
        <v>4.9249659511129661E-3</v>
      </c>
      <c r="S209" s="93">
        <f t="shared" si="54"/>
        <v>-1.3422988713667504E-2</v>
      </c>
      <c r="T209" s="91">
        <v>10735</v>
      </c>
      <c r="U209" s="193">
        <v>237159</v>
      </c>
      <c r="V209" s="193">
        <v>22502.988898377454</v>
      </c>
      <c r="W209" s="199"/>
      <c r="X209" s="88">
        <v>0</v>
      </c>
      <c r="Y209" s="88">
        <f t="shared" si="55"/>
        <v>0</v>
      </c>
      <c r="Z209" s="1"/>
      <c r="AA209" s="1"/>
    </row>
    <row r="210" spans="2:27" x14ac:dyDescent="0.25">
      <c r="B210" s="85">
        <v>3818</v>
      </c>
      <c r="C210" s="85" t="s">
        <v>226</v>
      </c>
      <c r="D210" s="1">
        <v>194535</v>
      </c>
      <c r="E210" s="85">
        <f t="shared" si="49"/>
        <v>35076.631806707541</v>
      </c>
      <c r="F210" s="86">
        <f t="shared" si="42"/>
        <v>1.1425967844928828</v>
      </c>
      <c r="G210" s="190">
        <f t="shared" si="43"/>
        <v>-2625.9346823647652</v>
      </c>
      <c r="H210" s="190">
        <f t="shared" si="44"/>
        <v>-14563.433748394989</v>
      </c>
      <c r="I210" s="190">
        <f t="shared" si="45"/>
        <v>0</v>
      </c>
      <c r="J210" s="87">
        <f t="shared" si="46"/>
        <v>0</v>
      </c>
      <c r="K210" s="190">
        <f t="shared" si="50"/>
        <v>-434.91029436122318</v>
      </c>
      <c r="L210" s="87">
        <f t="shared" si="47"/>
        <v>-2412.012492527344</v>
      </c>
      <c r="M210" s="88">
        <f t="shared" si="51"/>
        <v>-16975.446240922334</v>
      </c>
      <c r="N210" s="88">
        <f t="shared" si="52"/>
        <v>177559.55375907768</v>
      </c>
      <c r="O210" s="88">
        <f t="shared" si="53"/>
        <v>32015.786829981549</v>
      </c>
      <c r="P210" s="89">
        <f t="shared" si="48"/>
        <v>1.0428918969908412</v>
      </c>
      <c r="Q210" s="197">
        <v>278.700975676089</v>
      </c>
      <c r="R210" s="89">
        <f t="shared" si="54"/>
        <v>8.0978206510263273E-2</v>
      </c>
      <c r="S210" s="89">
        <f t="shared" si="54"/>
        <v>7.435122147215506E-2</v>
      </c>
      <c r="T210" s="91">
        <v>5546</v>
      </c>
      <c r="U210" s="193">
        <v>179962</v>
      </c>
      <c r="V210" s="193">
        <v>32649.129172714078</v>
      </c>
      <c r="W210" s="199"/>
      <c r="X210" s="88">
        <v>0</v>
      </c>
      <c r="Y210" s="88">
        <f t="shared" si="55"/>
        <v>0</v>
      </c>
    </row>
    <row r="211" spans="2:27" x14ac:dyDescent="0.25">
      <c r="B211" s="85">
        <v>3819</v>
      </c>
      <c r="C211" s="85" t="s">
        <v>227</v>
      </c>
      <c r="D211" s="1">
        <v>46548</v>
      </c>
      <c r="E211" s="85">
        <f t="shared" si="49"/>
        <v>29312.34256926952</v>
      </c>
      <c r="F211" s="86">
        <f t="shared" si="42"/>
        <v>0.95482908821355661</v>
      </c>
      <c r="G211" s="190">
        <f t="shared" si="43"/>
        <v>832.63886009804696</v>
      </c>
      <c r="H211" s="190">
        <f t="shared" si="44"/>
        <v>1322.2305098356987</v>
      </c>
      <c r="I211" s="190">
        <f t="shared" si="45"/>
        <v>0</v>
      </c>
      <c r="J211" s="87">
        <f t="shared" si="46"/>
        <v>0</v>
      </c>
      <c r="K211" s="190">
        <f t="shared" si="50"/>
        <v>-434.91029436122318</v>
      </c>
      <c r="L211" s="87">
        <f t="shared" si="47"/>
        <v>-690.63754744562243</v>
      </c>
      <c r="M211" s="88">
        <f t="shared" si="51"/>
        <v>631.59296239007631</v>
      </c>
      <c r="N211" s="88">
        <f t="shared" si="52"/>
        <v>47179.592962390074</v>
      </c>
      <c r="O211" s="88">
        <f t="shared" si="53"/>
        <v>29710.071135006347</v>
      </c>
      <c r="P211" s="89">
        <f t="shared" si="48"/>
        <v>0.96778481847911091</v>
      </c>
      <c r="Q211" s="197">
        <v>-21.472061057761834</v>
      </c>
      <c r="R211" s="89">
        <f t="shared" si="54"/>
        <v>-7.6745970836531079E-3</v>
      </c>
      <c r="S211" s="89">
        <f t="shared" si="54"/>
        <v>-2.3921738441225582E-2</v>
      </c>
      <c r="T211" s="91">
        <v>1588</v>
      </c>
      <c r="U211" s="193">
        <v>46908</v>
      </c>
      <c r="V211" s="193">
        <v>30030.729833546735</v>
      </c>
      <c r="W211" s="199"/>
      <c r="X211" s="88">
        <v>0</v>
      </c>
      <c r="Y211" s="88">
        <f t="shared" si="55"/>
        <v>0</v>
      </c>
    </row>
    <row r="212" spans="2:27" x14ac:dyDescent="0.25">
      <c r="B212" s="85">
        <v>3820</v>
      </c>
      <c r="C212" s="85" t="s">
        <v>228</v>
      </c>
      <c r="D212" s="1">
        <v>80188</v>
      </c>
      <c r="E212" s="85">
        <f t="shared" si="49"/>
        <v>27284.110241578768</v>
      </c>
      <c r="F212" s="86">
        <f t="shared" si="42"/>
        <v>0.8887608366039248</v>
      </c>
      <c r="G212" s="190">
        <f t="shared" si="43"/>
        <v>2049.5782567124979</v>
      </c>
      <c r="H212" s="190">
        <f t="shared" si="44"/>
        <v>6023.710496478031</v>
      </c>
      <c r="I212" s="190">
        <f t="shared" si="45"/>
        <v>121.08472631880448</v>
      </c>
      <c r="J212" s="87">
        <f t="shared" si="46"/>
        <v>355.86801065096637</v>
      </c>
      <c r="K212" s="190">
        <f t="shared" si="50"/>
        <v>-313.82556804241869</v>
      </c>
      <c r="L212" s="87">
        <f t="shared" si="47"/>
        <v>-922.33334447666846</v>
      </c>
      <c r="M212" s="88">
        <f t="shared" si="51"/>
        <v>5101.3771520013624</v>
      </c>
      <c r="N212" s="88">
        <f t="shared" si="52"/>
        <v>85289.377152001369</v>
      </c>
      <c r="O212" s="88">
        <f t="shared" si="53"/>
        <v>29019.862930248848</v>
      </c>
      <c r="P212" s="89">
        <f t="shared" si="48"/>
        <v>0.94530176823265832</v>
      </c>
      <c r="Q212" s="197">
        <v>-919.61757978168771</v>
      </c>
      <c r="R212" s="89">
        <f t="shared" si="54"/>
        <v>4.9251544017586101E-2</v>
      </c>
      <c r="S212" s="89">
        <f t="shared" si="54"/>
        <v>3.1401058409937406E-2</v>
      </c>
      <c r="T212" s="91">
        <v>2939</v>
      </c>
      <c r="U212" s="193">
        <v>76424</v>
      </c>
      <c r="V212" s="193">
        <v>26453.444098303913</v>
      </c>
      <c r="W212" s="199"/>
      <c r="X212" s="88">
        <v>0</v>
      </c>
      <c r="Y212" s="88">
        <f t="shared" si="55"/>
        <v>0</v>
      </c>
    </row>
    <row r="213" spans="2:27" x14ac:dyDescent="0.25">
      <c r="B213" s="85">
        <v>3821</v>
      </c>
      <c r="C213" s="85" t="s">
        <v>229</v>
      </c>
      <c r="D213" s="1">
        <v>64961</v>
      </c>
      <c r="E213" s="85">
        <f t="shared" si="49"/>
        <v>26765.966213432221</v>
      </c>
      <c r="F213" s="86">
        <f t="shared" si="42"/>
        <v>0.87188265674541221</v>
      </c>
      <c r="G213" s="190">
        <f t="shared" si="43"/>
        <v>2360.4646736004265</v>
      </c>
      <c r="H213" s="190">
        <f t="shared" si="44"/>
        <v>5728.8477628282353</v>
      </c>
      <c r="I213" s="190">
        <f t="shared" si="45"/>
        <v>302.43513617009609</v>
      </c>
      <c r="J213" s="87">
        <f t="shared" si="46"/>
        <v>734.01007548482323</v>
      </c>
      <c r="K213" s="190">
        <f t="shared" si="50"/>
        <v>-132.47515819112709</v>
      </c>
      <c r="L213" s="87">
        <f t="shared" si="47"/>
        <v>-321.51720892986543</v>
      </c>
      <c r="M213" s="88">
        <f t="shared" si="51"/>
        <v>5407.3305538983695</v>
      </c>
      <c r="N213" s="88">
        <f t="shared" si="52"/>
        <v>70368.33055389837</v>
      </c>
      <c r="O213" s="88">
        <f t="shared" si="53"/>
        <v>28993.95572884152</v>
      </c>
      <c r="P213" s="89">
        <f t="shared" si="48"/>
        <v>0.94445785923973258</v>
      </c>
      <c r="Q213" s="197">
        <v>-115.72800821032433</v>
      </c>
      <c r="R213" s="89">
        <f t="shared" si="54"/>
        <v>2.599699913132749E-2</v>
      </c>
      <c r="S213" s="89">
        <f t="shared" si="54"/>
        <v>3.6565571433875142E-2</v>
      </c>
      <c r="T213" s="91">
        <v>2427</v>
      </c>
      <c r="U213" s="193">
        <v>63315</v>
      </c>
      <c r="V213" s="193">
        <v>25821.778140293638</v>
      </c>
      <c r="W213" s="199"/>
      <c r="X213" s="88">
        <v>0</v>
      </c>
      <c r="Y213" s="88">
        <f t="shared" si="55"/>
        <v>0</v>
      </c>
    </row>
    <row r="214" spans="2:27" x14ac:dyDescent="0.25">
      <c r="B214" s="85">
        <v>3822</v>
      </c>
      <c r="C214" s="85" t="s">
        <v>230</v>
      </c>
      <c r="D214" s="1">
        <v>40031</v>
      </c>
      <c r="E214" s="85">
        <f t="shared" si="49"/>
        <v>27760.748959778088</v>
      </c>
      <c r="F214" s="86">
        <f t="shared" si="42"/>
        <v>0.90428700997713929</v>
      </c>
      <c r="G214" s="190">
        <f t="shared" si="43"/>
        <v>1763.5950257929064</v>
      </c>
      <c r="H214" s="190">
        <f t="shared" si="44"/>
        <v>2543.1040271933712</v>
      </c>
      <c r="I214" s="190">
        <f t="shared" si="45"/>
        <v>0</v>
      </c>
      <c r="J214" s="87">
        <f t="shared" si="46"/>
        <v>0</v>
      </c>
      <c r="K214" s="190">
        <f t="shared" si="50"/>
        <v>-434.91029436122318</v>
      </c>
      <c r="L214" s="87">
        <f t="shared" si="47"/>
        <v>-627.14064446888392</v>
      </c>
      <c r="M214" s="88">
        <f t="shared" si="51"/>
        <v>1915.9633827244872</v>
      </c>
      <c r="N214" s="88">
        <f t="shared" si="52"/>
        <v>41946.963382724491</v>
      </c>
      <c r="O214" s="88">
        <f t="shared" si="53"/>
        <v>29089.433691209771</v>
      </c>
      <c r="P214" s="89">
        <f t="shared" si="48"/>
        <v>0.94756798718454394</v>
      </c>
      <c r="Q214" s="197">
        <v>-207.22455536833331</v>
      </c>
      <c r="R214" s="89">
        <f t="shared" si="54"/>
        <v>-1.7065265432401906E-2</v>
      </c>
      <c r="S214" s="89">
        <f t="shared" si="54"/>
        <v>-3.6151376783229015E-2</v>
      </c>
      <c r="T214" s="91">
        <v>1442</v>
      </c>
      <c r="U214" s="193">
        <v>40726</v>
      </c>
      <c r="V214" s="193">
        <v>28801.980198019803</v>
      </c>
      <c r="W214" s="199"/>
      <c r="X214" s="88">
        <v>0</v>
      </c>
      <c r="Y214" s="88">
        <f t="shared" si="55"/>
        <v>0</v>
      </c>
    </row>
    <row r="215" spans="2:27" x14ac:dyDescent="0.25">
      <c r="B215" s="85">
        <v>3823</v>
      </c>
      <c r="C215" s="85" t="s">
        <v>231</v>
      </c>
      <c r="D215" s="1">
        <v>31917</v>
      </c>
      <c r="E215" s="85">
        <f t="shared" si="49"/>
        <v>26075.98039215686</v>
      </c>
      <c r="F215" s="86">
        <f t="shared" si="42"/>
        <v>0.8494068504855834</v>
      </c>
      <c r="G215" s="190">
        <f t="shared" si="43"/>
        <v>2774.4561663656427</v>
      </c>
      <c r="H215" s="190">
        <f t="shared" si="44"/>
        <v>3395.9343476315466</v>
      </c>
      <c r="I215" s="190">
        <f t="shared" si="45"/>
        <v>543.9301736164723</v>
      </c>
      <c r="J215" s="87">
        <f t="shared" si="46"/>
        <v>665.77053250656206</v>
      </c>
      <c r="K215" s="190">
        <f t="shared" si="50"/>
        <v>109.01987925524912</v>
      </c>
      <c r="L215" s="87">
        <f t="shared" si="47"/>
        <v>133.44033220842493</v>
      </c>
      <c r="M215" s="88">
        <f t="shared" si="51"/>
        <v>3529.3746798399716</v>
      </c>
      <c r="N215" s="88">
        <f t="shared" si="52"/>
        <v>35446.374679839973</v>
      </c>
      <c r="O215" s="88">
        <f t="shared" si="53"/>
        <v>28959.456437777757</v>
      </c>
      <c r="P215" s="89">
        <f t="shared" si="48"/>
        <v>0.94333406892674132</v>
      </c>
      <c r="Q215" s="197">
        <v>-181.02741328777756</v>
      </c>
      <c r="R215" s="89">
        <f t="shared" si="54"/>
        <v>-0.10908583391486393</v>
      </c>
      <c r="S215" s="89">
        <f t="shared" si="54"/>
        <v>-0.12801048123366598</v>
      </c>
      <c r="T215" s="91">
        <v>1224</v>
      </c>
      <c r="U215" s="193">
        <v>35825</v>
      </c>
      <c r="V215" s="193">
        <v>29904.006677796329</v>
      </c>
      <c r="W215" s="199"/>
      <c r="X215" s="88">
        <v>0</v>
      </c>
      <c r="Y215" s="88">
        <f t="shared" si="55"/>
        <v>0</v>
      </c>
    </row>
    <row r="216" spans="2:27" x14ac:dyDescent="0.25">
      <c r="B216" s="85">
        <v>3824</v>
      </c>
      <c r="C216" s="85" t="s">
        <v>232</v>
      </c>
      <c r="D216" s="1">
        <v>78600</v>
      </c>
      <c r="E216" s="85">
        <f t="shared" si="49"/>
        <v>35759.781619654234</v>
      </c>
      <c r="F216" s="86">
        <f t="shared" si="42"/>
        <v>1.1648499125554963</v>
      </c>
      <c r="G216" s="190">
        <f t="shared" si="43"/>
        <v>-3035.824570132781</v>
      </c>
      <c r="H216" s="190">
        <f t="shared" si="44"/>
        <v>-6672.7424051518528</v>
      </c>
      <c r="I216" s="190">
        <f t="shared" si="45"/>
        <v>0</v>
      </c>
      <c r="J216" s="87">
        <f t="shared" si="46"/>
        <v>0</v>
      </c>
      <c r="K216" s="190">
        <f t="shared" si="50"/>
        <v>-434.91029436122318</v>
      </c>
      <c r="L216" s="87">
        <f t="shared" si="47"/>
        <v>-955.93282700596853</v>
      </c>
      <c r="M216" s="88">
        <f t="shared" si="51"/>
        <v>-7628.6752321578215</v>
      </c>
      <c r="N216" s="88">
        <f t="shared" si="52"/>
        <v>70971.324767842176</v>
      </c>
      <c r="O216" s="88">
        <f t="shared" si="53"/>
        <v>32289.046755160227</v>
      </c>
      <c r="P216" s="89">
        <f t="shared" si="48"/>
        <v>1.0517931482158867</v>
      </c>
      <c r="Q216" s="197">
        <v>-802.95918778651048</v>
      </c>
      <c r="R216" s="89">
        <f t="shared" si="54"/>
        <v>0.28163318549439081</v>
      </c>
      <c r="S216" s="89">
        <f t="shared" si="54"/>
        <v>0.24781392946223682</v>
      </c>
      <c r="T216" s="91">
        <v>2198</v>
      </c>
      <c r="U216" s="193">
        <v>61328</v>
      </c>
      <c r="V216" s="193">
        <v>28657.943925233645</v>
      </c>
      <c r="W216" s="199"/>
      <c r="X216" s="88">
        <v>0</v>
      </c>
      <c r="Y216" s="88">
        <f t="shared" si="55"/>
        <v>0</v>
      </c>
    </row>
    <row r="217" spans="2:27" x14ac:dyDescent="0.25">
      <c r="B217" s="85">
        <v>3825</v>
      </c>
      <c r="C217" s="85" t="s">
        <v>233</v>
      </c>
      <c r="D217" s="1">
        <v>149806</v>
      </c>
      <c r="E217" s="85">
        <f t="shared" si="49"/>
        <v>39093.423799582459</v>
      </c>
      <c r="F217" s="86">
        <f t="shared" si="42"/>
        <v>1.2734409784373537</v>
      </c>
      <c r="G217" s="190">
        <f t="shared" si="43"/>
        <v>-5036.009878089716</v>
      </c>
      <c r="H217" s="190">
        <f t="shared" si="44"/>
        <v>-19297.98985283979</v>
      </c>
      <c r="I217" s="190">
        <f t="shared" si="45"/>
        <v>0</v>
      </c>
      <c r="J217" s="87">
        <f t="shared" si="46"/>
        <v>0</v>
      </c>
      <c r="K217" s="190">
        <f t="shared" si="50"/>
        <v>-434.91029436122318</v>
      </c>
      <c r="L217" s="87">
        <f t="shared" si="47"/>
        <v>-1666.5762479922073</v>
      </c>
      <c r="M217" s="88">
        <f t="shared" si="51"/>
        <v>-20964.566100831998</v>
      </c>
      <c r="N217" s="88">
        <f t="shared" si="52"/>
        <v>128841.433899168</v>
      </c>
      <c r="O217" s="88">
        <f t="shared" si="53"/>
        <v>33622.503627131518</v>
      </c>
      <c r="P217" s="89">
        <f t="shared" si="48"/>
        <v>1.0952295745686296</v>
      </c>
      <c r="Q217" s="197">
        <v>-401.71847479427015</v>
      </c>
      <c r="R217" s="89">
        <f t="shared" si="54"/>
        <v>0.2209326965394709</v>
      </c>
      <c r="S217" s="89">
        <f t="shared" si="54"/>
        <v>0.19639934120712757</v>
      </c>
      <c r="T217" s="91">
        <v>3832</v>
      </c>
      <c r="U217" s="193">
        <v>122698</v>
      </c>
      <c r="V217" s="193">
        <v>32675.898801597868</v>
      </c>
      <c r="W217" s="199"/>
      <c r="X217" s="88">
        <v>0</v>
      </c>
      <c r="Y217" s="88">
        <f t="shared" si="55"/>
        <v>0</v>
      </c>
    </row>
    <row r="218" spans="2:27" ht="28.5" customHeight="1" x14ac:dyDescent="0.25">
      <c r="B218" s="85">
        <v>4201</v>
      </c>
      <c r="C218" s="85" t="s">
        <v>234</v>
      </c>
      <c r="D218" s="1">
        <v>172756</v>
      </c>
      <c r="E218" s="85">
        <f t="shared" si="49"/>
        <v>25382.897443432266</v>
      </c>
      <c r="F218" s="86">
        <f t="shared" si="42"/>
        <v>0.82683015746204935</v>
      </c>
      <c r="G218" s="190">
        <f t="shared" si="43"/>
        <v>3190.3059356003992</v>
      </c>
      <c r="H218" s="190">
        <f t="shared" si="44"/>
        <v>21713.222197696316</v>
      </c>
      <c r="I218" s="190">
        <f t="shared" si="45"/>
        <v>786.50920567008006</v>
      </c>
      <c r="J218" s="87">
        <f t="shared" si="46"/>
        <v>5352.9816537905654</v>
      </c>
      <c r="K218" s="190">
        <f t="shared" si="50"/>
        <v>351.59891130885688</v>
      </c>
      <c r="L218" s="87">
        <f t="shared" si="47"/>
        <v>2392.98219036808</v>
      </c>
      <c r="M218" s="88">
        <f t="shared" si="51"/>
        <v>24106.204388064394</v>
      </c>
      <c r="N218" s="88">
        <f t="shared" si="52"/>
        <v>196862.20438806439</v>
      </c>
      <c r="O218" s="88">
        <f t="shared" si="53"/>
        <v>28924.802290341522</v>
      </c>
      <c r="P218" s="89">
        <f t="shared" si="48"/>
        <v>0.94220523427556446</v>
      </c>
      <c r="Q218" s="197">
        <v>-634.56313303645584</v>
      </c>
      <c r="R218" s="89">
        <f t="shared" si="54"/>
        <v>-5.4804614640661343E-3</v>
      </c>
      <c r="S218" s="89">
        <f t="shared" si="54"/>
        <v>-1.5855261234276358E-2</v>
      </c>
      <c r="T218" s="91">
        <v>6806</v>
      </c>
      <c r="U218" s="193">
        <v>173708</v>
      </c>
      <c r="V218" s="193">
        <v>25791.833704528581</v>
      </c>
      <c r="W218" s="199"/>
      <c r="X218" s="88">
        <v>0</v>
      </c>
      <c r="Y218" s="88">
        <f t="shared" si="55"/>
        <v>0</v>
      </c>
    </row>
    <row r="219" spans="2:27" x14ac:dyDescent="0.25">
      <c r="B219" s="85">
        <v>4202</v>
      </c>
      <c r="C219" s="85" t="s">
        <v>235</v>
      </c>
      <c r="D219" s="1">
        <v>616586</v>
      </c>
      <c r="E219" s="85">
        <f t="shared" si="49"/>
        <v>25077.724000488062</v>
      </c>
      <c r="F219" s="86">
        <f t="shared" si="42"/>
        <v>0.81688934568336558</v>
      </c>
      <c r="G219" s="190">
        <f t="shared" si="43"/>
        <v>3373.4100013669217</v>
      </c>
      <c r="H219" s="190">
        <f t="shared" si="44"/>
        <v>82942.031703608503</v>
      </c>
      <c r="I219" s="190">
        <f t="shared" si="45"/>
        <v>893.31991070055153</v>
      </c>
      <c r="J219" s="87">
        <f t="shared" si="46"/>
        <v>21964.056644394463</v>
      </c>
      <c r="K219" s="190">
        <f t="shared" si="50"/>
        <v>458.40961633932835</v>
      </c>
      <c r="L219" s="87">
        <f t="shared" si="47"/>
        <v>11270.917236935065</v>
      </c>
      <c r="M219" s="88">
        <f t="shared" si="51"/>
        <v>94212.948940543574</v>
      </c>
      <c r="N219" s="88">
        <f t="shared" si="52"/>
        <v>710798.94894054357</v>
      </c>
      <c r="O219" s="88">
        <f t="shared" si="53"/>
        <v>28909.543618194311</v>
      </c>
      <c r="P219" s="89">
        <f t="shared" si="48"/>
        <v>0.94170819368663028</v>
      </c>
      <c r="Q219" s="197">
        <v>2407.1936597168096</v>
      </c>
      <c r="R219" s="89">
        <f t="shared" si="54"/>
        <v>-8.5213835750168387E-2</v>
      </c>
      <c r="S219" s="89">
        <f t="shared" si="54"/>
        <v>-0.10642130773220788</v>
      </c>
      <c r="T219" s="91">
        <v>24587</v>
      </c>
      <c r="U219" s="193">
        <v>674022</v>
      </c>
      <c r="V219" s="193">
        <v>28064.371070491736</v>
      </c>
      <c r="W219" s="199"/>
      <c r="X219" s="88">
        <v>0</v>
      </c>
      <c r="Y219" s="88">
        <f t="shared" si="55"/>
        <v>0</v>
      </c>
    </row>
    <row r="220" spans="2:27" x14ac:dyDescent="0.25">
      <c r="B220" s="85">
        <v>4203</v>
      </c>
      <c r="C220" s="85" t="s">
        <v>236</v>
      </c>
      <c r="D220" s="1">
        <v>1138113</v>
      </c>
      <c r="E220" s="85">
        <f t="shared" si="49"/>
        <v>24800.353010394192</v>
      </c>
      <c r="F220" s="86">
        <f t="shared" si="42"/>
        <v>0.807854179389769</v>
      </c>
      <c r="G220" s="190">
        <f t="shared" si="43"/>
        <v>3539.8325954232437</v>
      </c>
      <c r="H220" s="190">
        <f t="shared" si="44"/>
        <v>162446.45763656806</v>
      </c>
      <c r="I220" s="190">
        <f t="shared" si="45"/>
        <v>990.39975723340604</v>
      </c>
      <c r="J220" s="87">
        <f t="shared" si="46"/>
        <v>45450.435259198232</v>
      </c>
      <c r="K220" s="190">
        <f t="shared" si="50"/>
        <v>555.48946287218291</v>
      </c>
      <c r="L220" s="87">
        <f t="shared" si="47"/>
        <v>25491.966940667346</v>
      </c>
      <c r="M220" s="88">
        <f t="shared" si="51"/>
        <v>187938.42457723539</v>
      </c>
      <c r="N220" s="88">
        <f t="shared" si="52"/>
        <v>1326051.4245772355</v>
      </c>
      <c r="O220" s="88">
        <f t="shared" si="53"/>
        <v>28895.675068689623</v>
      </c>
      <c r="P220" s="89">
        <f t="shared" si="48"/>
        <v>0.94125643537195058</v>
      </c>
      <c r="Q220" s="197">
        <v>3348.4299238649546</v>
      </c>
      <c r="R220" s="89">
        <f t="shared" si="54"/>
        <v>6.8722381219893042E-3</v>
      </c>
      <c r="S220" s="89">
        <f t="shared" si="54"/>
        <v>-1.5090391428906221E-3</v>
      </c>
      <c r="T220" s="91">
        <v>45891</v>
      </c>
      <c r="U220" s="193">
        <v>1130345</v>
      </c>
      <c r="V220" s="193">
        <v>24837.834274539102</v>
      </c>
      <c r="W220" s="199"/>
      <c r="X220" s="88">
        <v>0</v>
      </c>
      <c r="Y220" s="88">
        <f t="shared" si="55"/>
        <v>0</v>
      </c>
    </row>
    <row r="221" spans="2:27" x14ac:dyDescent="0.25">
      <c r="B221" s="85">
        <v>4204</v>
      </c>
      <c r="C221" s="85" t="s">
        <v>237</v>
      </c>
      <c r="D221" s="1">
        <v>3025616</v>
      </c>
      <c r="E221" s="85">
        <f t="shared" si="49"/>
        <v>26180.169422596024</v>
      </c>
      <c r="F221" s="86">
        <f t="shared" si="42"/>
        <v>0.85280073538922041</v>
      </c>
      <c r="G221" s="190">
        <f t="shared" si="43"/>
        <v>2711.9427481021448</v>
      </c>
      <c r="H221" s="190">
        <f t="shared" si="44"/>
        <v>313416.5114554168</v>
      </c>
      <c r="I221" s="190">
        <f t="shared" si="45"/>
        <v>507.46401296276503</v>
      </c>
      <c r="J221" s="87">
        <f t="shared" si="46"/>
        <v>58647.108514093794</v>
      </c>
      <c r="K221" s="190">
        <f t="shared" si="50"/>
        <v>72.553718601541846</v>
      </c>
      <c r="L221" s="87">
        <f t="shared" si="47"/>
        <v>8384.9607050615887</v>
      </c>
      <c r="M221" s="88">
        <f t="shared" si="51"/>
        <v>321801.47216047836</v>
      </c>
      <c r="N221" s="88">
        <f t="shared" si="52"/>
        <v>3347417.4721604781</v>
      </c>
      <c r="O221" s="88">
        <f t="shared" si="53"/>
        <v>28964.665889299711</v>
      </c>
      <c r="P221" s="89">
        <f t="shared" si="48"/>
        <v>0.94350376317192308</v>
      </c>
      <c r="Q221" s="197">
        <v>2883.096588026674</v>
      </c>
      <c r="R221" s="89">
        <f t="shared" si="54"/>
        <v>8.9516393144354277E-4</v>
      </c>
      <c r="S221" s="89">
        <f t="shared" si="54"/>
        <v>-1.4971028043241743E-2</v>
      </c>
      <c r="T221" s="91">
        <v>115569</v>
      </c>
      <c r="U221" s="193">
        <v>3022910</v>
      </c>
      <c r="V221" s="193">
        <v>26578.070460799914</v>
      </c>
      <c r="W221" s="199"/>
      <c r="X221" s="88">
        <v>0</v>
      </c>
      <c r="Y221" s="88">
        <f t="shared" si="55"/>
        <v>0</v>
      </c>
      <c r="Z221" s="1"/>
      <c r="AA221" s="1"/>
    </row>
    <row r="222" spans="2:27" x14ac:dyDescent="0.25">
      <c r="B222" s="85">
        <v>4205</v>
      </c>
      <c r="C222" s="85" t="s">
        <v>238</v>
      </c>
      <c r="D222" s="1">
        <v>557851</v>
      </c>
      <c r="E222" s="85">
        <f t="shared" si="49"/>
        <v>23759.572383832361</v>
      </c>
      <c r="F222" s="86">
        <f t="shared" si="42"/>
        <v>0.77395147733373426</v>
      </c>
      <c r="G222" s="190">
        <f t="shared" si="43"/>
        <v>4164.3009713603424</v>
      </c>
      <c r="H222" s="190">
        <f t="shared" si="44"/>
        <v>97773.622506569474</v>
      </c>
      <c r="I222" s="190">
        <f t="shared" si="45"/>
        <v>1354.672976530047</v>
      </c>
      <c r="J222" s="87">
        <f t="shared" si="46"/>
        <v>31806.366815948975</v>
      </c>
      <c r="K222" s="190">
        <f t="shared" si="50"/>
        <v>919.76268216882386</v>
      </c>
      <c r="L222" s="87">
        <f t="shared" si="47"/>
        <v>21595.108014641813</v>
      </c>
      <c r="M222" s="88">
        <f t="shared" si="51"/>
        <v>119368.73052121128</v>
      </c>
      <c r="N222" s="88">
        <f t="shared" si="52"/>
        <v>677219.73052121128</v>
      </c>
      <c r="O222" s="88">
        <f t="shared" si="53"/>
        <v>28843.636037361528</v>
      </c>
      <c r="P222" s="89">
        <f t="shared" si="48"/>
        <v>0.93956130026914875</v>
      </c>
      <c r="Q222" s="197">
        <v>1557.4800763204694</v>
      </c>
      <c r="R222" s="89">
        <f t="shared" si="54"/>
        <v>-1.3098513060477129E-2</v>
      </c>
      <c r="S222" s="89">
        <f t="shared" si="54"/>
        <v>-2.7053591797387651E-2</v>
      </c>
      <c r="T222" s="91">
        <v>23479</v>
      </c>
      <c r="U222" s="193">
        <v>565255</v>
      </c>
      <c r="V222" s="193">
        <v>24420.227243271267</v>
      </c>
      <c r="W222" s="199"/>
      <c r="X222" s="88">
        <v>0</v>
      </c>
      <c r="Y222" s="88">
        <f t="shared" si="55"/>
        <v>0</v>
      </c>
      <c r="Z222" s="1"/>
      <c r="AA222" s="1"/>
    </row>
    <row r="223" spans="2:27" x14ac:dyDescent="0.25">
      <c r="B223" s="85">
        <v>4206</v>
      </c>
      <c r="C223" s="85" t="s">
        <v>239</v>
      </c>
      <c r="D223" s="1">
        <v>239398</v>
      </c>
      <c r="E223" s="85">
        <f t="shared" si="49"/>
        <v>24279.716024340771</v>
      </c>
      <c r="F223" s="86">
        <f t="shared" si="42"/>
        <v>0.79089479316845712</v>
      </c>
      <c r="G223" s="190">
        <f t="shared" si="43"/>
        <v>3852.2147870552963</v>
      </c>
      <c r="H223" s="190">
        <f t="shared" si="44"/>
        <v>37982.837800365225</v>
      </c>
      <c r="I223" s="190">
        <f t="shared" si="45"/>
        <v>1172.6227023521035</v>
      </c>
      <c r="J223" s="87">
        <f t="shared" si="46"/>
        <v>11562.059845191739</v>
      </c>
      <c r="K223" s="190">
        <f t="shared" si="50"/>
        <v>737.71240799088037</v>
      </c>
      <c r="L223" s="87">
        <f t="shared" si="47"/>
        <v>7273.8443427900802</v>
      </c>
      <c r="M223" s="88">
        <f t="shared" si="51"/>
        <v>45256.682143155303</v>
      </c>
      <c r="N223" s="88">
        <f t="shared" si="52"/>
        <v>284654.68214315531</v>
      </c>
      <c r="O223" s="88">
        <f t="shared" si="53"/>
        <v>28869.643219386948</v>
      </c>
      <c r="P223" s="89">
        <f t="shared" si="48"/>
        <v>0.94040846606088491</v>
      </c>
      <c r="Q223" s="197">
        <v>262.96528184843191</v>
      </c>
      <c r="R223" s="89">
        <f t="shared" si="54"/>
        <v>2.9473992018714739E-2</v>
      </c>
      <c r="S223" s="89">
        <f t="shared" si="54"/>
        <v>4.6246197975733233E-3</v>
      </c>
      <c r="T223" s="91">
        <v>9860</v>
      </c>
      <c r="U223" s="193">
        <v>232544</v>
      </c>
      <c r="V223" s="193">
        <v>24167.948451465392</v>
      </c>
      <c r="W223" s="199"/>
      <c r="X223" s="88">
        <v>0</v>
      </c>
      <c r="Y223" s="88">
        <f t="shared" si="55"/>
        <v>0</v>
      </c>
    </row>
    <row r="224" spans="2:27" x14ac:dyDescent="0.25">
      <c r="B224" s="85">
        <v>4207</v>
      </c>
      <c r="C224" s="85" t="s">
        <v>240</v>
      </c>
      <c r="D224" s="1">
        <v>228655</v>
      </c>
      <c r="E224" s="85">
        <f t="shared" si="49"/>
        <v>24810.655381944442</v>
      </c>
      <c r="F224" s="86">
        <f t="shared" si="42"/>
        <v>0.80818977194810904</v>
      </c>
      <c r="G224" s="190">
        <f t="shared" si="43"/>
        <v>3533.6511724930938</v>
      </c>
      <c r="H224" s="190">
        <f t="shared" si="44"/>
        <v>32566.12920569635</v>
      </c>
      <c r="I224" s="190">
        <f t="shared" si="45"/>
        <v>986.79392719081875</v>
      </c>
      <c r="J224" s="87">
        <f t="shared" si="46"/>
        <v>9094.2928329905844</v>
      </c>
      <c r="K224" s="190">
        <f t="shared" si="50"/>
        <v>551.88363282959563</v>
      </c>
      <c r="L224" s="87">
        <f t="shared" si="47"/>
        <v>5086.1595601575536</v>
      </c>
      <c r="M224" s="88">
        <f t="shared" si="51"/>
        <v>37652.288765853904</v>
      </c>
      <c r="N224" s="88">
        <f t="shared" si="52"/>
        <v>266307.28876585391</v>
      </c>
      <c r="O224" s="88">
        <f t="shared" si="53"/>
        <v>28896.190187267133</v>
      </c>
      <c r="P224" s="89">
        <f t="shared" si="48"/>
        <v>0.94127321499986749</v>
      </c>
      <c r="Q224" s="197">
        <v>1137.5377117155658</v>
      </c>
      <c r="R224" s="89">
        <f t="shared" si="54"/>
        <v>-9.7485556893281249E-3</v>
      </c>
      <c r="S224" s="89">
        <f t="shared" si="54"/>
        <v>-2.7800014309574898E-2</v>
      </c>
      <c r="T224" s="91">
        <v>9216</v>
      </c>
      <c r="U224" s="193">
        <v>230906</v>
      </c>
      <c r="V224" s="193">
        <v>25520.114942528737</v>
      </c>
      <c r="W224" s="199"/>
      <c r="X224" s="88">
        <v>0</v>
      </c>
      <c r="Y224" s="88">
        <f t="shared" si="55"/>
        <v>0</v>
      </c>
    </row>
    <row r="225" spans="2:27" x14ac:dyDescent="0.25">
      <c r="B225" s="85">
        <v>4211</v>
      </c>
      <c r="C225" s="85" t="s">
        <v>241</v>
      </c>
      <c r="D225" s="1">
        <v>48492</v>
      </c>
      <c r="E225" s="85">
        <f t="shared" si="49"/>
        <v>20029.739776951672</v>
      </c>
      <c r="F225" s="86">
        <f t="shared" si="42"/>
        <v>0.65245478498302689</v>
      </c>
      <c r="G225" s="190">
        <f t="shared" si="43"/>
        <v>6402.200535488756</v>
      </c>
      <c r="H225" s="190">
        <f t="shared" si="44"/>
        <v>15499.727496418278</v>
      </c>
      <c r="I225" s="190">
        <f t="shared" si="45"/>
        <v>2660.1143889382879</v>
      </c>
      <c r="J225" s="87">
        <f t="shared" si="46"/>
        <v>6440.1369356195955</v>
      </c>
      <c r="K225" s="190">
        <f t="shared" si="50"/>
        <v>2225.2040945770646</v>
      </c>
      <c r="L225" s="87">
        <f t="shared" si="47"/>
        <v>5387.2191129710727</v>
      </c>
      <c r="M225" s="88">
        <f t="shared" si="51"/>
        <v>20886.94660938935</v>
      </c>
      <c r="N225" s="88">
        <f t="shared" si="52"/>
        <v>69378.946609389357</v>
      </c>
      <c r="O225" s="88">
        <f t="shared" si="53"/>
        <v>28657.144407017495</v>
      </c>
      <c r="P225" s="89">
        <f t="shared" si="48"/>
        <v>0.93348646565161342</v>
      </c>
      <c r="Q225" s="197">
        <v>148.04393989402888</v>
      </c>
      <c r="R225" s="89">
        <f t="shared" si="54"/>
        <v>-4.7002319328421013E-3</v>
      </c>
      <c r="S225" s="89">
        <f t="shared" si="54"/>
        <v>-2.2335658409781403E-3</v>
      </c>
      <c r="T225" s="91">
        <v>2421</v>
      </c>
      <c r="U225" s="193">
        <v>48721</v>
      </c>
      <c r="V225" s="193">
        <v>20074.577667902762</v>
      </c>
      <c r="W225" s="199"/>
      <c r="X225" s="88">
        <v>0</v>
      </c>
      <c r="Y225" s="88">
        <f t="shared" si="55"/>
        <v>0</v>
      </c>
    </row>
    <row r="226" spans="2:27" x14ac:dyDescent="0.25">
      <c r="B226" s="85">
        <v>4212</v>
      </c>
      <c r="C226" s="85" t="s">
        <v>242</v>
      </c>
      <c r="D226" s="1">
        <v>44381</v>
      </c>
      <c r="E226" s="85">
        <f t="shared" si="49"/>
        <v>20709.752683154456</v>
      </c>
      <c r="F226" s="86">
        <f t="shared" si="42"/>
        <v>0.67460573049919204</v>
      </c>
      <c r="G226" s="190">
        <f t="shared" si="43"/>
        <v>5994.1927917670846</v>
      </c>
      <c r="H226" s="190">
        <f t="shared" si="44"/>
        <v>12845.555152756862</v>
      </c>
      <c r="I226" s="190">
        <f t="shared" si="45"/>
        <v>2422.1098717673135</v>
      </c>
      <c r="J226" s="87">
        <f t="shared" si="46"/>
        <v>5190.5814551973526</v>
      </c>
      <c r="K226" s="190">
        <f t="shared" si="50"/>
        <v>1987.1995774060904</v>
      </c>
      <c r="L226" s="87">
        <f t="shared" si="47"/>
        <v>4258.5686943812516</v>
      </c>
      <c r="M226" s="88">
        <f t="shared" si="51"/>
        <v>17104.123847138115</v>
      </c>
      <c r="N226" s="88">
        <f t="shared" si="52"/>
        <v>61485.123847138115</v>
      </c>
      <c r="O226" s="88">
        <f t="shared" si="53"/>
        <v>28691.145052327633</v>
      </c>
      <c r="P226" s="89">
        <f t="shared" si="48"/>
        <v>0.93459401292742161</v>
      </c>
      <c r="Q226" s="197">
        <v>199.97753539566111</v>
      </c>
      <c r="R226" s="89">
        <f t="shared" si="54"/>
        <v>-9.485336785251975E-3</v>
      </c>
      <c r="S226" s="89">
        <f t="shared" si="54"/>
        <v>-1.5031849131764854E-2</v>
      </c>
      <c r="T226" s="91">
        <v>2143</v>
      </c>
      <c r="U226" s="193">
        <v>44806</v>
      </c>
      <c r="V226" s="193">
        <v>21025.809479117786</v>
      </c>
      <c r="W226" s="199"/>
      <c r="X226" s="88">
        <v>0</v>
      </c>
      <c r="Y226" s="88">
        <f t="shared" si="55"/>
        <v>0</v>
      </c>
    </row>
    <row r="227" spans="2:27" x14ac:dyDescent="0.25">
      <c r="B227" s="85">
        <v>4213</v>
      </c>
      <c r="C227" s="85" t="s">
        <v>243</v>
      </c>
      <c r="D227" s="1">
        <v>144508</v>
      </c>
      <c r="E227" s="85">
        <f t="shared" si="49"/>
        <v>23368.04657179819</v>
      </c>
      <c r="F227" s="86">
        <f t="shared" si="42"/>
        <v>0.7611977974382016</v>
      </c>
      <c r="G227" s="190">
        <f t="shared" si="43"/>
        <v>4399.216458580845</v>
      </c>
      <c r="H227" s="190">
        <f t="shared" si="44"/>
        <v>27204.754579863948</v>
      </c>
      <c r="I227" s="190">
        <f t="shared" si="45"/>
        <v>1491.7070107420068</v>
      </c>
      <c r="J227" s="87">
        <f t="shared" si="46"/>
        <v>9224.71615442857</v>
      </c>
      <c r="K227" s="190">
        <f t="shared" si="50"/>
        <v>1056.7967163807837</v>
      </c>
      <c r="L227" s="87">
        <f t="shared" si="47"/>
        <v>6535.2308940987659</v>
      </c>
      <c r="M227" s="88">
        <f t="shared" si="51"/>
        <v>33739.985473962712</v>
      </c>
      <c r="N227" s="88">
        <f t="shared" si="52"/>
        <v>178247.9854739627</v>
      </c>
      <c r="O227" s="88">
        <f t="shared" si="53"/>
        <v>28824.059746759816</v>
      </c>
      <c r="P227" s="89">
        <f t="shared" si="48"/>
        <v>0.93892361627437204</v>
      </c>
      <c r="Q227" s="197">
        <v>753.89548711467796</v>
      </c>
      <c r="R227" s="89">
        <f t="shared" si="54"/>
        <v>-7.1010710107101069E-2</v>
      </c>
      <c r="S227" s="89">
        <f t="shared" si="54"/>
        <v>-8.1376211562891709E-2</v>
      </c>
      <c r="T227" s="91">
        <v>6184</v>
      </c>
      <c r="U227" s="193">
        <v>155554</v>
      </c>
      <c r="V227" s="193">
        <v>25438.103025347504</v>
      </c>
      <c r="W227" s="199"/>
      <c r="X227" s="88">
        <v>0</v>
      </c>
      <c r="Y227" s="88">
        <f t="shared" si="55"/>
        <v>0</v>
      </c>
    </row>
    <row r="228" spans="2:27" x14ac:dyDescent="0.25">
      <c r="B228" s="85">
        <v>4214</v>
      </c>
      <c r="C228" s="85" t="s">
        <v>244</v>
      </c>
      <c r="D228" s="1">
        <v>136211</v>
      </c>
      <c r="E228" s="85">
        <f t="shared" si="49"/>
        <v>22062.034337544541</v>
      </c>
      <c r="F228" s="86">
        <f t="shared" si="42"/>
        <v>0.71865536099248706</v>
      </c>
      <c r="G228" s="190">
        <f t="shared" si="43"/>
        <v>5182.8237991330343</v>
      </c>
      <c r="H228" s="190">
        <f t="shared" si="44"/>
        <v>31998.754135847354</v>
      </c>
      <c r="I228" s="190">
        <f t="shared" si="45"/>
        <v>1948.8112927307839</v>
      </c>
      <c r="J228" s="87">
        <f t="shared" si="46"/>
        <v>12031.960921319858</v>
      </c>
      <c r="K228" s="190">
        <f t="shared" si="50"/>
        <v>1513.9009983695607</v>
      </c>
      <c r="L228" s="87">
        <f t="shared" si="47"/>
        <v>9346.8247639336678</v>
      </c>
      <c r="M228" s="88">
        <f t="shared" si="51"/>
        <v>41345.578899781023</v>
      </c>
      <c r="N228" s="88">
        <f t="shared" si="52"/>
        <v>177556.57889978102</v>
      </c>
      <c r="O228" s="88">
        <f t="shared" si="53"/>
        <v>28758.759135047134</v>
      </c>
      <c r="P228" s="89">
        <f t="shared" si="48"/>
        <v>0.93679649445208635</v>
      </c>
      <c r="Q228" s="197">
        <v>555.11540062192944</v>
      </c>
      <c r="R228" s="89">
        <f t="shared" si="54"/>
        <v>-2.2210258066831773E-2</v>
      </c>
      <c r="S228" s="89">
        <f t="shared" si="54"/>
        <v>-3.4246542548030501E-2</v>
      </c>
      <c r="T228" s="91">
        <v>6174</v>
      </c>
      <c r="U228" s="193">
        <v>139305</v>
      </c>
      <c r="V228" s="193">
        <v>22844.375204985241</v>
      </c>
      <c r="W228" s="199"/>
      <c r="X228" s="88">
        <v>0</v>
      </c>
      <c r="Y228" s="88">
        <f t="shared" si="55"/>
        <v>0</v>
      </c>
    </row>
    <row r="229" spans="2:27" x14ac:dyDescent="0.25">
      <c r="B229" s="85">
        <v>4215</v>
      </c>
      <c r="C229" s="85" t="s">
        <v>245</v>
      </c>
      <c r="D229" s="1">
        <v>316437</v>
      </c>
      <c r="E229" s="85">
        <f t="shared" si="49"/>
        <v>27711.445835887556</v>
      </c>
      <c r="F229" s="86">
        <f t="shared" si="42"/>
        <v>0.90268099514842925</v>
      </c>
      <c r="G229" s="190">
        <f t="shared" si="43"/>
        <v>1793.1769001272253</v>
      </c>
      <c r="H229" s="190">
        <f t="shared" si="44"/>
        <v>20476.287022552784</v>
      </c>
      <c r="I229" s="190">
        <f t="shared" si="45"/>
        <v>0</v>
      </c>
      <c r="J229" s="87">
        <f t="shared" si="46"/>
        <v>0</v>
      </c>
      <c r="K229" s="190">
        <f t="shared" si="50"/>
        <v>-434.91029436122318</v>
      </c>
      <c r="L229" s="87">
        <f t="shared" si="47"/>
        <v>-4966.2406513108072</v>
      </c>
      <c r="M229" s="88">
        <f t="shared" si="51"/>
        <v>15510.046371241977</v>
      </c>
      <c r="N229" s="88">
        <f t="shared" si="52"/>
        <v>331947.04637124197</v>
      </c>
      <c r="O229" s="88">
        <f t="shared" si="53"/>
        <v>29069.712441653559</v>
      </c>
      <c r="P229" s="89">
        <f t="shared" si="48"/>
        <v>0.94692558125305981</v>
      </c>
      <c r="Q229" s="197">
        <v>-361.9224592056562</v>
      </c>
      <c r="R229" s="89">
        <f t="shared" si="54"/>
        <v>5.2320594682169069E-3</v>
      </c>
      <c r="S229" s="89">
        <f t="shared" si="54"/>
        <v>-7.0923549573502342E-3</v>
      </c>
      <c r="T229" s="91">
        <v>11419</v>
      </c>
      <c r="U229" s="193">
        <v>314790</v>
      </c>
      <c r="V229" s="193">
        <v>27909.389130242045</v>
      </c>
      <c r="W229" s="199"/>
      <c r="X229" s="88">
        <v>0</v>
      </c>
      <c r="Y229" s="88">
        <f t="shared" si="55"/>
        <v>0</v>
      </c>
    </row>
    <row r="230" spans="2:27" x14ac:dyDescent="0.25">
      <c r="B230" s="85">
        <v>4216</v>
      </c>
      <c r="C230" s="85" t="s">
        <v>246</v>
      </c>
      <c r="D230" s="1">
        <v>111218</v>
      </c>
      <c r="E230" s="85">
        <f t="shared" si="49"/>
        <v>20634.137291280149</v>
      </c>
      <c r="F230" s="86">
        <f t="shared" si="42"/>
        <v>0.67214261191671654</v>
      </c>
      <c r="G230" s="190">
        <f t="shared" si="43"/>
        <v>6039.5620268916691</v>
      </c>
      <c r="H230" s="190">
        <f t="shared" si="44"/>
        <v>32553.239324946098</v>
      </c>
      <c r="I230" s="190">
        <f t="shared" si="45"/>
        <v>2448.5752589233211</v>
      </c>
      <c r="J230" s="87">
        <f t="shared" si="46"/>
        <v>13197.820645596701</v>
      </c>
      <c r="K230" s="190">
        <f t="shared" si="50"/>
        <v>2013.664964562098</v>
      </c>
      <c r="L230" s="87">
        <f t="shared" si="47"/>
        <v>10853.65415898971</v>
      </c>
      <c r="M230" s="88">
        <f t="shared" si="51"/>
        <v>43406.893483935812</v>
      </c>
      <c r="N230" s="88">
        <f t="shared" si="52"/>
        <v>154624.8934839358</v>
      </c>
      <c r="O230" s="88">
        <f t="shared" si="53"/>
        <v>28687.364282733914</v>
      </c>
      <c r="P230" s="89">
        <f t="shared" si="48"/>
        <v>0.93447085699829779</v>
      </c>
      <c r="Q230" s="197">
        <v>398.5666195905651</v>
      </c>
      <c r="R230" s="89">
        <f t="shared" si="54"/>
        <v>1.0790784669891913E-4</v>
      </c>
      <c r="S230" s="89">
        <f t="shared" si="54"/>
        <v>-8.7984334476686552E-3</v>
      </c>
      <c r="T230" s="91">
        <v>5390</v>
      </c>
      <c r="U230" s="193">
        <v>111206</v>
      </c>
      <c r="V230" s="193">
        <v>20817.296892549606</v>
      </c>
      <c r="W230" s="199"/>
      <c r="X230" s="88">
        <v>0</v>
      </c>
      <c r="Y230" s="88">
        <f t="shared" si="55"/>
        <v>0</v>
      </c>
    </row>
    <row r="231" spans="2:27" x14ac:dyDescent="0.25">
      <c r="B231" s="85">
        <v>4217</v>
      </c>
      <c r="C231" s="85" t="s">
        <v>247</v>
      </c>
      <c r="D231" s="1">
        <v>46089</v>
      </c>
      <c r="E231" s="85">
        <f t="shared" si="49"/>
        <v>25805.711086226205</v>
      </c>
      <c r="F231" s="86">
        <f t="shared" si="42"/>
        <v>0.8406030165939713</v>
      </c>
      <c r="G231" s="190">
        <f t="shared" si="43"/>
        <v>2936.6177499240357</v>
      </c>
      <c r="H231" s="190">
        <f t="shared" si="44"/>
        <v>5244.7993013643281</v>
      </c>
      <c r="I231" s="190">
        <f t="shared" si="45"/>
        <v>638.52443069220146</v>
      </c>
      <c r="J231" s="87">
        <f t="shared" si="46"/>
        <v>1140.4046332162718</v>
      </c>
      <c r="K231" s="190">
        <f t="shared" si="50"/>
        <v>203.61413633097828</v>
      </c>
      <c r="L231" s="87">
        <f t="shared" si="47"/>
        <v>363.65484748712726</v>
      </c>
      <c r="M231" s="88">
        <f t="shared" si="51"/>
        <v>5608.4541488514551</v>
      </c>
      <c r="N231" s="88">
        <f t="shared" si="52"/>
        <v>51697.454148851451</v>
      </c>
      <c r="O231" s="88">
        <f t="shared" si="53"/>
        <v>28945.942972481214</v>
      </c>
      <c r="P231" s="89">
        <f t="shared" si="48"/>
        <v>0.94289387723216045</v>
      </c>
      <c r="Q231" s="197">
        <v>-117.3665523954096</v>
      </c>
      <c r="R231" s="89">
        <f t="shared" si="54"/>
        <v>0.10005489653197126</v>
      </c>
      <c r="S231" s="89">
        <f t="shared" si="54"/>
        <v>0.10929387942557689</v>
      </c>
      <c r="T231" s="91">
        <v>1786</v>
      </c>
      <c r="U231" s="193">
        <v>41897</v>
      </c>
      <c r="V231" s="193">
        <v>23263.18711826763</v>
      </c>
      <c r="W231" s="199"/>
      <c r="X231" s="88">
        <v>0</v>
      </c>
      <c r="Y231" s="88">
        <f t="shared" si="55"/>
        <v>0</v>
      </c>
    </row>
    <row r="232" spans="2:27" x14ac:dyDescent="0.25">
      <c r="B232" s="85">
        <v>4218</v>
      </c>
      <c r="C232" s="85" t="s">
        <v>248</v>
      </c>
      <c r="D232" s="1">
        <v>29193</v>
      </c>
      <c r="E232" s="85">
        <f t="shared" si="49"/>
        <v>21720.982142857141</v>
      </c>
      <c r="F232" s="86">
        <f t="shared" si="42"/>
        <v>0.70754582393255916</v>
      </c>
      <c r="G232" s="190">
        <f t="shared" si="43"/>
        <v>5387.4551159454741</v>
      </c>
      <c r="H232" s="190">
        <f t="shared" si="44"/>
        <v>7240.7396758307168</v>
      </c>
      <c r="I232" s="190">
        <f t="shared" si="45"/>
        <v>2068.1795608713737</v>
      </c>
      <c r="J232" s="87">
        <f t="shared" si="46"/>
        <v>2779.6333298111263</v>
      </c>
      <c r="K232" s="190">
        <f t="shared" si="50"/>
        <v>1633.2692665101506</v>
      </c>
      <c r="L232" s="87">
        <f t="shared" si="47"/>
        <v>2195.1138941896425</v>
      </c>
      <c r="M232" s="88">
        <f t="shared" si="51"/>
        <v>9435.8535700203593</v>
      </c>
      <c r="N232" s="88">
        <f t="shared" si="52"/>
        <v>38628.853570020357</v>
      </c>
      <c r="O232" s="88">
        <f t="shared" si="53"/>
        <v>28741.706525312766</v>
      </c>
      <c r="P232" s="89">
        <f t="shared" si="48"/>
        <v>0.93624101759908995</v>
      </c>
      <c r="Q232" s="197">
        <v>217.88362462518489</v>
      </c>
      <c r="R232" s="89">
        <f t="shared" si="54"/>
        <v>-2.1534044298605415E-3</v>
      </c>
      <c r="S232" s="89">
        <f t="shared" si="54"/>
        <v>-1.7744757485644028E-2</v>
      </c>
      <c r="T232" s="91">
        <v>1344</v>
      </c>
      <c r="U232" s="193">
        <v>29256</v>
      </c>
      <c r="V232" s="193">
        <v>22113.378684807256</v>
      </c>
      <c r="W232" s="199"/>
      <c r="X232" s="88">
        <v>0</v>
      </c>
      <c r="Y232" s="88">
        <f t="shared" si="55"/>
        <v>0</v>
      </c>
    </row>
    <row r="233" spans="2:27" x14ac:dyDescent="0.25">
      <c r="B233" s="85">
        <v>4219</v>
      </c>
      <c r="C233" s="85" t="s">
        <v>249</v>
      </c>
      <c r="D233" s="1">
        <v>82133</v>
      </c>
      <c r="E233" s="85">
        <f t="shared" si="49"/>
        <v>21038.165983606556</v>
      </c>
      <c r="F233" s="86">
        <f t="shared" si="42"/>
        <v>0.6853035644060812</v>
      </c>
      <c r="G233" s="190">
        <f t="shared" si="43"/>
        <v>5797.1448114958257</v>
      </c>
      <c r="H233" s="190">
        <f t="shared" si="44"/>
        <v>22632.053344079704</v>
      </c>
      <c r="I233" s="190">
        <f t="shared" si="45"/>
        <v>2307.1652166090789</v>
      </c>
      <c r="J233" s="87">
        <f t="shared" si="46"/>
        <v>9007.1730056418437</v>
      </c>
      <c r="K233" s="190">
        <f t="shared" si="50"/>
        <v>1872.2549222478558</v>
      </c>
      <c r="L233" s="87">
        <f t="shared" si="47"/>
        <v>7309.2832164556294</v>
      </c>
      <c r="M233" s="88">
        <f t="shared" si="51"/>
        <v>29941.336560535332</v>
      </c>
      <c r="N233" s="88">
        <f t="shared" si="52"/>
        <v>112074.33656053533</v>
      </c>
      <c r="O233" s="88">
        <f t="shared" si="53"/>
        <v>28707.565717350237</v>
      </c>
      <c r="P233" s="89">
        <f t="shared" si="48"/>
        <v>0.9351289046227661</v>
      </c>
      <c r="Q233" s="197">
        <v>-4.4142332316005195</v>
      </c>
      <c r="R233" s="89">
        <f t="shared" si="54"/>
        <v>1.2612501541117002E-2</v>
      </c>
      <c r="S233" s="89">
        <f t="shared" si="54"/>
        <v>-5.2491427220876033E-2</v>
      </c>
      <c r="T233" s="91">
        <v>3904</v>
      </c>
      <c r="U233" s="193">
        <v>81110</v>
      </c>
      <c r="V233" s="193">
        <v>22203.668217903094</v>
      </c>
      <c r="W233" s="199"/>
      <c r="X233" s="88">
        <v>0</v>
      </c>
      <c r="Y233" s="88">
        <f t="shared" si="55"/>
        <v>0</v>
      </c>
    </row>
    <row r="234" spans="2:27" x14ac:dyDescent="0.25">
      <c r="B234" s="85">
        <v>4220</v>
      </c>
      <c r="C234" s="85" t="s">
        <v>250</v>
      </c>
      <c r="D234" s="1">
        <v>28810</v>
      </c>
      <c r="E234" s="85">
        <f t="shared" si="49"/>
        <v>25360.915492957749</v>
      </c>
      <c r="F234" s="86">
        <f t="shared" si="42"/>
        <v>0.82611411077696639</v>
      </c>
      <c r="G234" s="190">
        <f t="shared" si="43"/>
        <v>3203.4951058851098</v>
      </c>
      <c r="H234" s="190">
        <f t="shared" si="44"/>
        <v>3639.1704402854848</v>
      </c>
      <c r="I234" s="190">
        <f t="shared" si="45"/>
        <v>794.20288833616121</v>
      </c>
      <c r="J234" s="87">
        <f t="shared" si="46"/>
        <v>902.21448114987913</v>
      </c>
      <c r="K234" s="190">
        <f t="shared" si="50"/>
        <v>359.29259397493803</v>
      </c>
      <c r="L234" s="87">
        <f t="shared" si="47"/>
        <v>408.15638675552964</v>
      </c>
      <c r="M234" s="88">
        <f t="shared" si="51"/>
        <v>4047.3268270410144</v>
      </c>
      <c r="N234" s="88">
        <f t="shared" si="52"/>
        <v>32857.326827041012</v>
      </c>
      <c r="O234" s="88">
        <f t="shared" si="53"/>
        <v>28923.703192817793</v>
      </c>
      <c r="P234" s="89">
        <f t="shared" si="48"/>
        <v>0.9421694319413102</v>
      </c>
      <c r="Q234" s="197">
        <v>188.77782557604451</v>
      </c>
      <c r="R234" s="89">
        <f t="shared" si="54"/>
        <v>-3.8035961272475795E-3</v>
      </c>
      <c r="S234" s="89">
        <f t="shared" si="54"/>
        <v>-5.5574630354742194E-3</v>
      </c>
      <c r="T234" s="91">
        <v>1136</v>
      </c>
      <c r="U234" s="193">
        <v>28920</v>
      </c>
      <c r="V234" s="193">
        <v>25502.645502645504</v>
      </c>
      <c r="W234" s="199"/>
      <c r="X234" s="88">
        <v>0</v>
      </c>
      <c r="Y234" s="88">
        <f t="shared" si="55"/>
        <v>0</v>
      </c>
    </row>
    <row r="235" spans="2:27" x14ac:dyDescent="0.25">
      <c r="B235" s="85">
        <v>4221</v>
      </c>
      <c r="C235" s="85" t="s">
        <v>251</v>
      </c>
      <c r="D235" s="1">
        <v>48048</v>
      </c>
      <c r="E235" s="85">
        <f t="shared" si="49"/>
        <v>40718.644067796609</v>
      </c>
      <c r="F235" s="86">
        <f t="shared" si="42"/>
        <v>1.3263813936627133</v>
      </c>
      <c r="G235" s="190">
        <f t="shared" si="43"/>
        <v>-6011.1420390182066</v>
      </c>
      <c r="H235" s="190">
        <f t="shared" si="44"/>
        <v>-7093.1476060414834</v>
      </c>
      <c r="I235" s="190">
        <f t="shared" si="45"/>
        <v>0</v>
      </c>
      <c r="J235" s="87">
        <f t="shared" si="46"/>
        <v>0</v>
      </c>
      <c r="K235" s="190">
        <f t="shared" si="50"/>
        <v>-434.91029436122318</v>
      </c>
      <c r="L235" s="87">
        <f t="shared" si="47"/>
        <v>-513.19414734624343</v>
      </c>
      <c r="M235" s="88">
        <f t="shared" si="51"/>
        <v>-7606.3417533877273</v>
      </c>
      <c r="N235" s="88">
        <f t="shared" si="52"/>
        <v>40441.658246612271</v>
      </c>
      <c r="O235" s="88">
        <f t="shared" si="53"/>
        <v>34272.591734417176</v>
      </c>
      <c r="P235" s="89">
        <f t="shared" si="48"/>
        <v>1.1164057406587733</v>
      </c>
      <c r="Q235" s="197">
        <v>80.336377803425421</v>
      </c>
      <c r="R235" s="89">
        <f t="shared" si="54"/>
        <v>2.7698757298996856E-2</v>
      </c>
      <c r="S235" s="89">
        <f t="shared" si="54"/>
        <v>1.8118514646209703E-2</v>
      </c>
      <c r="T235" s="91">
        <v>1180</v>
      </c>
      <c r="U235" s="193">
        <v>46753</v>
      </c>
      <c r="V235" s="193">
        <v>39994.011976047899</v>
      </c>
      <c r="W235" s="199"/>
      <c r="X235" s="88">
        <v>0</v>
      </c>
      <c r="Y235" s="88">
        <f t="shared" si="55"/>
        <v>0</v>
      </c>
    </row>
    <row r="236" spans="2:27" x14ac:dyDescent="0.25">
      <c r="B236" s="85">
        <v>4222</v>
      </c>
      <c r="C236" s="85" t="s">
        <v>252</v>
      </c>
      <c r="D236" s="1">
        <v>79228</v>
      </c>
      <c r="E236" s="85">
        <f t="shared" si="49"/>
        <v>79626.130653266329</v>
      </c>
      <c r="F236" s="86">
        <f t="shared" si="42"/>
        <v>2.5937655972040763</v>
      </c>
      <c r="G236" s="190">
        <f t="shared" si="43"/>
        <v>-29355.633990300037</v>
      </c>
      <c r="H236" s="190">
        <f t="shared" si="44"/>
        <v>-29208.855820348537</v>
      </c>
      <c r="I236" s="190">
        <f t="shared" si="45"/>
        <v>0</v>
      </c>
      <c r="J236" s="87">
        <f t="shared" si="46"/>
        <v>0</v>
      </c>
      <c r="K236" s="190">
        <f t="shared" si="50"/>
        <v>-434.91029436122318</v>
      </c>
      <c r="L236" s="87">
        <f t="shared" si="47"/>
        <v>-432.73574288941705</v>
      </c>
      <c r="M236" s="88">
        <f t="shared" si="51"/>
        <v>-29641.591563237955</v>
      </c>
      <c r="N236" s="88">
        <f t="shared" si="52"/>
        <v>49586.408436762045</v>
      </c>
      <c r="O236" s="88">
        <f t="shared" si="53"/>
        <v>49835.586368605072</v>
      </c>
      <c r="P236" s="89">
        <f t="shared" si="48"/>
        <v>1.6233594220753187</v>
      </c>
      <c r="Q236" s="197">
        <v>240.34804738509047</v>
      </c>
      <c r="R236" s="89">
        <f t="shared" si="54"/>
        <v>0.1225117241183888</v>
      </c>
      <c r="S236" s="89">
        <f t="shared" si="54"/>
        <v>5.4822574925320194E-2</v>
      </c>
      <c r="T236" s="91">
        <v>995</v>
      </c>
      <c r="U236" s="193">
        <v>70581</v>
      </c>
      <c r="V236" s="193">
        <v>75487.700534759351</v>
      </c>
      <c r="W236" s="199"/>
      <c r="X236" s="88">
        <v>0</v>
      </c>
      <c r="Y236" s="88">
        <f t="shared" si="55"/>
        <v>0</v>
      </c>
    </row>
    <row r="237" spans="2:27" x14ac:dyDescent="0.25">
      <c r="B237" s="85">
        <v>4223</v>
      </c>
      <c r="C237" s="85" t="s">
        <v>253</v>
      </c>
      <c r="D237" s="1">
        <v>313681</v>
      </c>
      <c r="E237" s="85">
        <f t="shared" si="49"/>
        <v>20510.069308225447</v>
      </c>
      <c r="F237" s="86">
        <f t="shared" si="42"/>
        <v>0.66810118401457363</v>
      </c>
      <c r="G237" s="190">
        <f t="shared" si="43"/>
        <v>6114.00281672449</v>
      </c>
      <c r="H237" s="190">
        <f t="shared" si="44"/>
        <v>93507.559078984355</v>
      </c>
      <c r="I237" s="190">
        <f t="shared" si="45"/>
        <v>2491.9990529924667</v>
      </c>
      <c r="J237" s="87">
        <f t="shared" si="46"/>
        <v>38112.633516466783</v>
      </c>
      <c r="K237" s="190">
        <f t="shared" si="50"/>
        <v>2057.0887586312433</v>
      </c>
      <c r="L237" s="87">
        <f t="shared" si="47"/>
        <v>31461.115474506238</v>
      </c>
      <c r="M237" s="88">
        <f t="shared" si="51"/>
        <v>124968.67455349059</v>
      </c>
      <c r="N237" s="88">
        <f t="shared" si="52"/>
        <v>438649.67455349059</v>
      </c>
      <c r="O237" s="88">
        <f t="shared" si="53"/>
        <v>28681.160883581182</v>
      </c>
      <c r="P237" s="89">
        <f t="shared" si="48"/>
        <v>0.93426878560319071</v>
      </c>
      <c r="Q237" s="197">
        <v>1551.5542820070841</v>
      </c>
      <c r="R237" s="89">
        <f t="shared" si="54"/>
        <v>-6.5463597552478563E-3</v>
      </c>
      <c r="S237" s="89">
        <f t="shared" si="54"/>
        <v>-1.7654021091840753E-2</v>
      </c>
      <c r="T237" s="91">
        <v>15294</v>
      </c>
      <c r="U237" s="193">
        <v>315748</v>
      </c>
      <c r="V237" s="193">
        <v>20878.661641208753</v>
      </c>
      <c r="W237" s="199"/>
      <c r="X237" s="88">
        <v>0</v>
      </c>
      <c r="Y237" s="88">
        <f t="shared" si="55"/>
        <v>0</v>
      </c>
    </row>
    <row r="238" spans="2:27" x14ac:dyDescent="0.25">
      <c r="B238" s="85">
        <v>4224</v>
      </c>
      <c r="C238" s="85" t="s">
        <v>254</v>
      </c>
      <c r="D238" s="1">
        <v>40751</v>
      </c>
      <c r="E238" s="85">
        <f t="shared" si="49"/>
        <v>44732.162458836443</v>
      </c>
      <c r="F238" s="86">
        <f t="shared" si="42"/>
        <v>1.457118952313605</v>
      </c>
      <c r="G238" s="190">
        <f t="shared" si="43"/>
        <v>-8419.2530736421068</v>
      </c>
      <c r="H238" s="190">
        <f t="shared" si="44"/>
        <v>-7669.9395500879591</v>
      </c>
      <c r="I238" s="190">
        <f t="shared" si="45"/>
        <v>0</v>
      </c>
      <c r="J238" s="87">
        <f t="shared" si="46"/>
        <v>0</v>
      </c>
      <c r="K238" s="190">
        <f t="shared" si="50"/>
        <v>-434.91029436122318</v>
      </c>
      <c r="L238" s="87">
        <f t="shared" si="47"/>
        <v>-396.20327816307434</v>
      </c>
      <c r="M238" s="88">
        <f t="shared" si="51"/>
        <v>-8066.1428282510333</v>
      </c>
      <c r="N238" s="88">
        <f t="shared" si="52"/>
        <v>32684.857171748969</v>
      </c>
      <c r="O238" s="88">
        <f t="shared" si="53"/>
        <v>35877.999090833116</v>
      </c>
      <c r="P238" s="89">
        <f t="shared" si="48"/>
        <v>1.1687007641191303</v>
      </c>
      <c r="Q238" s="197">
        <v>-56.179626967013974</v>
      </c>
      <c r="R238" s="89">
        <f t="shared" si="54"/>
        <v>2.7431107077124775E-2</v>
      </c>
      <c r="S238" s="89">
        <f t="shared" si="54"/>
        <v>2.8558912902675988E-2</v>
      </c>
      <c r="T238" s="91">
        <v>911</v>
      </c>
      <c r="U238" s="193">
        <v>39663</v>
      </c>
      <c r="V238" s="193">
        <v>43490.131578947367</v>
      </c>
      <c r="W238" s="199"/>
      <c r="X238" s="88">
        <v>0</v>
      </c>
      <c r="Y238" s="88">
        <f t="shared" si="55"/>
        <v>0</v>
      </c>
    </row>
    <row r="239" spans="2:27" x14ac:dyDescent="0.25">
      <c r="B239" s="85">
        <v>4225</v>
      </c>
      <c r="C239" s="85" t="s">
        <v>255</v>
      </c>
      <c r="D239" s="1">
        <v>236703</v>
      </c>
      <c r="E239" s="85">
        <f t="shared" si="49"/>
        <v>22016.835643195984</v>
      </c>
      <c r="F239" s="86">
        <f t="shared" si="42"/>
        <v>0.71718304508967956</v>
      </c>
      <c r="G239" s="190">
        <f t="shared" si="43"/>
        <v>5209.9430157421684</v>
      </c>
      <c r="H239" s="190">
        <f t="shared" si="44"/>
        <v>56012.097362244058</v>
      </c>
      <c r="I239" s="190">
        <f t="shared" si="45"/>
        <v>1964.6308357527789</v>
      </c>
      <c r="J239" s="87">
        <f t="shared" si="46"/>
        <v>21121.746115178128</v>
      </c>
      <c r="K239" s="190">
        <f t="shared" si="50"/>
        <v>1529.7205413915558</v>
      </c>
      <c r="L239" s="87">
        <f t="shared" si="47"/>
        <v>16446.025540500617</v>
      </c>
      <c r="M239" s="88">
        <f t="shared" si="51"/>
        <v>72458.122902744683</v>
      </c>
      <c r="N239" s="88">
        <f t="shared" si="52"/>
        <v>309161.12290274468</v>
      </c>
      <c r="O239" s="88">
        <f t="shared" si="53"/>
        <v>28756.499200329705</v>
      </c>
      <c r="P239" s="89">
        <f t="shared" si="48"/>
        <v>0.93672287865694592</v>
      </c>
      <c r="Q239" s="197">
        <v>999.95598835214332</v>
      </c>
      <c r="R239" s="89">
        <f t="shared" si="54"/>
        <v>1.4434182612981336E-2</v>
      </c>
      <c r="S239" s="89">
        <f t="shared" si="54"/>
        <v>-1.1136616706906752E-2</v>
      </c>
      <c r="T239" s="91">
        <v>10751</v>
      </c>
      <c r="U239" s="193">
        <v>233335</v>
      </c>
      <c r="V239" s="193">
        <v>22264.790076335878</v>
      </c>
      <c r="W239" s="199"/>
      <c r="X239" s="88">
        <v>0</v>
      </c>
      <c r="Y239" s="88">
        <f t="shared" si="55"/>
        <v>0</v>
      </c>
      <c r="Z239" s="1"/>
      <c r="AA239" s="1"/>
    </row>
    <row r="240" spans="2:27" x14ac:dyDescent="0.25">
      <c r="B240" s="85">
        <v>4226</v>
      </c>
      <c r="C240" s="85" t="s">
        <v>256</v>
      </c>
      <c r="D240" s="1">
        <v>43220</v>
      </c>
      <c r="E240" s="85">
        <f t="shared" si="49"/>
        <v>24697.142857142859</v>
      </c>
      <c r="F240" s="86">
        <f t="shared" si="42"/>
        <v>0.80449218072690309</v>
      </c>
      <c r="G240" s="190">
        <f t="shared" si="43"/>
        <v>3601.7586873740438</v>
      </c>
      <c r="H240" s="190">
        <f t="shared" si="44"/>
        <v>6303.0777029045767</v>
      </c>
      <c r="I240" s="190">
        <f t="shared" si="45"/>
        <v>1026.5233108713728</v>
      </c>
      <c r="J240" s="87">
        <f t="shared" si="46"/>
        <v>1796.4157940249024</v>
      </c>
      <c r="K240" s="190">
        <f t="shared" si="50"/>
        <v>591.61301651014969</v>
      </c>
      <c r="L240" s="87">
        <f t="shared" si="47"/>
        <v>1035.322778892762</v>
      </c>
      <c r="M240" s="88">
        <f t="shared" si="51"/>
        <v>7338.4004817973382</v>
      </c>
      <c r="N240" s="88">
        <f t="shared" si="52"/>
        <v>50558.40048179734</v>
      </c>
      <c r="O240" s="88">
        <f t="shared" si="53"/>
        <v>28890.514561027052</v>
      </c>
      <c r="P240" s="89">
        <f t="shared" si="48"/>
        <v>0.94108833543880721</v>
      </c>
      <c r="Q240" s="197">
        <v>119.11513623070823</v>
      </c>
      <c r="R240" s="89">
        <f t="shared" si="54"/>
        <v>2.4510501114113688E-2</v>
      </c>
      <c r="S240" s="89">
        <f t="shared" si="54"/>
        <v>-2.4194892008859068E-3</v>
      </c>
      <c r="T240" s="91">
        <v>1750</v>
      </c>
      <c r="U240" s="193">
        <v>42186</v>
      </c>
      <c r="V240" s="193">
        <v>24757.042253521129</v>
      </c>
      <c r="W240" s="199"/>
      <c r="X240" s="88">
        <v>0</v>
      </c>
      <c r="Y240" s="88">
        <f t="shared" si="55"/>
        <v>0</v>
      </c>
    </row>
    <row r="241" spans="2:27" x14ac:dyDescent="0.25">
      <c r="B241" s="85">
        <v>4227</v>
      </c>
      <c r="C241" s="85" t="s">
        <v>257</v>
      </c>
      <c r="D241" s="1">
        <v>163791</v>
      </c>
      <c r="E241" s="85">
        <f t="shared" si="49"/>
        <v>27189.741035856576</v>
      </c>
      <c r="F241" s="86">
        <f t="shared" si="42"/>
        <v>0.88568682563253198</v>
      </c>
      <c r="G241" s="190">
        <f t="shared" si="43"/>
        <v>2106.1997801458133</v>
      </c>
      <c r="H241" s="190">
        <f t="shared" si="44"/>
        <v>12687.74747559838</v>
      </c>
      <c r="I241" s="190">
        <f t="shared" si="45"/>
        <v>154.11394832157183</v>
      </c>
      <c r="J241" s="87">
        <f t="shared" si="46"/>
        <v>928.38242468914871</v>
      </c>
      <c r="K241" s="190">
        <f t="shared" si="50"/>
        <v>-280.79634603965133</v>
      </c>
      <c r="L241" s="87">
        <f t="shared" si="47"/>
        <v>-1691.5171885428597</v>
      </c>
      <c r="M241" s="88">
        <f t="shared" si="51"/>
        <v>10996.230287055521</v>
      </c>
      <c r="N241" s="88">
        <f t="shared" si="52"/>
        <v>174787.23028705551</v>
      </c>
      <c r="O241" s="88">
        <f t="shared" si="53"/>
        <v>29015.144469962735</v>
      </c>
      <c r="P241" s="89">
        <f t="shared" si="48"/>
        <v>0.94514806768408854</v>
      </c>
      <c r="Q241" s="197">
        <v>117.51410323071468</v>
      </c>
      <c r="R241" s="89">
        <f t="shared" si="54"/>
        <v>5.9073421486534543E-2</v>
      </c>
      <c r="S241" s="89">
        <f t="shared" si="54"/>
        <v>3.4284352358114618E-2</v>
      </c>
      <c r="T241" s="91">
        <v>6024</v>
      </c>
      <c r="U241" s="193">
        <v>154655</v>
      </c>
      <c r="V241" s="193">
        <v>26288.458269590348</v>
      </c>
      <c r="W241" s="199"/>
      <c r="X241" s="88">
        <v>0</v>
      </c>
      <c r="Y241" s="88">
        <f t="shared" si="55"/>
        <v>0</v>
      </c>
    </row>
    <row r="242" spans="2:27" x14ac:dyDescent="0.25">
      <c r="B242" s="85">
        <v>4228</v>
      </c>
      <c r="C242" s="85" t="s">
        <v>258</v>
      </c>
      <c r="D242" s="1">
        <v>103672</v>
      </c>
      <c r="E242" s="85">
        <f t="shared" si="49"/>
        <v>56435.492651061519</v>
      </c>
      <c r="F242" s="86">
        <f t="shared" si="42"/>
        <v>1.8383467600228316</v>
      </c>
      <c r="G242" s="190">
        <f t="shared" si="43"/>
        <v>-15441.251188977152</v>
      </c>
      <c r="H242" s="190">
        <f t="shared" si="44"/>
        <v>-28365.578434151026</v>
      </c>
      <c r="I242" s="190">
        <f t="shared" si="45"/>
        <v>0</v>
      </c>
      <c r="J242" s="87">
        <f t="shared" si="46"/>
        <v>0</v>
      </c>
      <c r="K242" s="190">
        <f t="shared" si="50"/>
        <v>-434.91029436122318</v>
      </c>
      <c r="L242" s="87">
        <f t="shared" si="47"/>
        <v>-798.93021074156695</v>
      </c>
      <c r="M242" s="88">
        <f t="shared" si="51"/>
        <v>-29164.508644892594</v>
      </c>
      <c r="N242" s="88">
        <f t="shared" si="52"/>
        <v>74507.491355107399</v>
      </c>
      <c r="O242" s="88">
        <f t="shared" si="53"/>
        <v>40559.33116772314</v>
      </c>
      <c r="P242" s="89">
        <f t="shared" si="48"/>
        <v>1.3211918872028205</v>
      </c>
      <c r="Q242" s="197">
        <v>-176.90074065687077</v>
      </c>
      <c r="R242" s="89">
        <f t="shared" si="54"/>
        <v>0.14289493991842134</v>
      </c>
      <c r="S242" s="89">
        <f t="shared" si="54"/>
        <v>0.12609681069806369</v>
      </c>
      <c r="T242" s="91">
        <v>1837</v>
      </c>
      <c r="U242" s="193">
        <v>90710</v>
      </c>
      <c r="V242" s="193">
        <v>50116.022099447509</v>
      </c>
      <c r="W242" s="199"/>
      <c r="X242" s="88">
        <v>0</v>
      </c>
      <c r="Y242" s="88">
        <f t="shared" si="55"/>
        <v>0</v>
      </c>
    </row>
    <row r="243" spans="2:27" ht="30.6" customHeight="1" x14ac:dyDescent="0.25">
      <c r="B243" s="85">
        <v>4601</v>
      </c>
      <c r="C243" s="85" t="s">
        <v>259</v>
      </c>
      <c r="D243" s="1">
        <v>9348944</v>
      </c>
      <c r="E243" s="85">
        <f t="shared" si="49"/>
        <v>32312.390695745344</v>
      </c>
      <c r="F243" s="86">
        <f t="shared" si="42"/>
        <v>1.0525535607776437</v>
      </c>
      <c r="G243" s="190">
        <f t="shared" si="43"/>
        <v>-967.39001578744717</v>
      </c>
      <c r="H243" s="190">
        <f t="shared" si="44"/>
        <v>-279894.95326778211</v>
      </c>
      <c r="I243" s="190">
        <f t="shared" si="45"/>
        <v>0</v>
      </c>
      <c r="J243" s="87">
        <f t="shared" si="46"/>
        <v>0</v>
      </c>
      <c r="K243" s="190">
        <f t="shared" si="50"/>
        <v>-434.91029436122318</v>
      </c>
      <c r="L243" s="87">
        <f t="shared" si="47"/>
        <v>-125832.59546753271</v>
      </c>
      <c r="M243" s="88">
        <f t="shared" si="51"/>
        <v>-405727.54873531481</v>
      </c>
      <c r="N243" s="88">
        <f t="shared" si="52"/>
        <v>8943216.451264685</v>
      </c>
      <c r="O243" s="88">
        <f t="shared" si="53"/>
        <v>30910.090385596672</v>
      </c>
      <c r="P243" s="89">
        <f t="shared" si="48"/>
        <v>1.0068746075047454</v>
      </c>
      <c r="Q243" s="197">
        <v>396.37643208971713</v>
      </c>
      <c r="R243" s="89">
        <f t="shared" si="54"/>
        <v>5.6189794535828064E-3</v>
      </c>
      <c r="S243" s="89">
        <f t="shared" si="54"/>
        <v>-2.722656569949512E-3</v>
      </c>
      <c r="T243" s="91">
        <v>289330</v>
      </c>
      <c r="U243" s="193">
        <v>9296706</v>
      </c>
      <c r="V243" s="193">
        <v>32400.606419684245</v>
      </c>
      <c r="W243" s="199"/>
      <c r="X243" s="88">
        <v>0</v>
      </c>
      <c r="Y243" s="88">
        <f t="shared" si="55"/>
        <v>0</v>
      </c>
    </row>
    <row r="244" spans="2:27" x14ac:dyDescent="0.25">
      <c r="B244" s="85">
        <v>4602</v>
      </c>
      <c r="C244" s="85" t="s">
        <v>260</v>
      </c>
      <c r="D244" s="1">
        <v>498704</v>
      </c>
      <c r="E244" s="85">
        <f t="shared" si="49"/>
        <v>29029.862040863845</v>
      </c>
      <c r="F244" s="86">
        <f t="shared" si="42"/>
        <v>0.94562748227782212</v>
      </c>
      <c r="G244" s="190">
        <f t="shared" si="43"/>
        <v>1002.1271771414517</v>
      </c>
      <c r="H244" s="190">
        <f t="shared" si="44"/>
        <v>17215.542776113001</v>
      </c>
      <c r="I244" s="190">
        <f t="shared" si="45"/>
        <v>0</v>
      </c>
      <c r="J244" s="87">
        <f t="shared" si="46"/>
        <v>0</v>
      </c>
      <c r="K244" s="190">
        <f t="shared" si="50"/>
        <v>-434.91029436122318</v>
      </c>
      <c r="L244" s="87">
        <f t="shared" si="47"/>
        <v>-7471.3239468314523</v>
      </c>
      <c r="M244" s="88">
        <f t="shared" si="51"/>
        <v>9744.2188292815481</v>
      </c>
      <c r="N244" s="88">
        <f t="shared" si="52"/>
        <v>508448.21882928157</v>
      </c>
      <c r="O244" s="88">
        <f t="shared" si="53"/>
        <v>29597.078923644076</v>
      </c>
      <c r="P244" s="89">
        <f t="shared" si="48"/>
        <v>0.96410417610481702</v>
      </c>
      <c r="Q244" s="197">
        <v>283.94663922463042</v>
      </c>
      <c r="R244" s="92">
        <f t="shared" si="54"/>
        <v>-1.2291299439504071E-2</v>
      </c>
      <c r="S244" s="92">
        <f t="shared" si="54"/>
        <v>-1.50510652947287E-2</v>
      </c>
      <c r="T244" s="91">
        <v>17179</v>
      </c>
      <c r="U244" s="193">
        <v>504910</v>
      </c>
      <c r="V244" s="193">
        <v>29473.469149495068</v>
      </c>
      <c r="W244" s="199"/>
      <c r="X244" s="88">
        <v>0</v>
      </c>
      <c r="Y244" s="88">
        <f t="shared" si="55"/>
        <v>0</v>
      </c>
      <c r="Z244" s="1"/>
      <c r="AA244" s="1"/>
    </row>
    <row r="245" spans="2:27" x14ac:dyDescent="0.25">
      <c r="B245" s="85">
        <v>4611</v>
      </c>
      <c r="C245" s="85" t="s">
        <v>261</v>
      </c>
      <c r="D245" s="1">
        <v>111308</v>
      </c>
      <c r="E245" s="85">
        <f t="shared" si="49"/>
        <v>27328.259268352565</v>
      </c>
      <c r="F245" s="86">
        <f t="shared" si="42"/>
        <v>0.89019896031854506</v>
      </c>
      <c r="G245" s="190">
        <f t="shared" si="43"/>
        <v>2023.0888406482197</v>
      </c>
      <c r="H245" s="190">
        <f t="shared" si="44"/>
        <v>8240.0408479601992</v>
      </c>
      <c r="I245" s="190">
        <f t="shared" si="45"/>
        <v>105.63256694797546</v>
      </c>
      <c r="J245" s="87">
        <f t="shared" si="46"/>
        <v>430.24144517910406</v>
      </c>
      <c r="K245" s="190">
        <f t="shared" si="50"/>
        <v>-329.2777274132477</v>
      </c>
      <c r="L245" s="87">
        <f t="shared" si="47"/>
        <v>-1341.148183754158</v>
      </c>
      <c r="M245" s="88">
        <f t="shared" si="51"/>
        <v>6898.8926642060414</v>
      </c>
      <c r="N245" s="88">
        <f t="shared" si="52"/>
        <v>118206.89266420604</v>
      </c>
      <c r="O245" s="88">
        <f t="shared" si="53"/>
        <v>29022.070381587535</v>
      </c>
      <c r="P245" s="89">
        <f t="shared" si="48"/>
        <v>0.94537367441838915</v>
      </c>
      <c r="Q245" s="197">
        <v>-30.165771504194709</v>
      </c>
      <c r="R245" s="92">
        <f t="shared" si="54"/>
        <v>-1.3699115671575664E-2</v>
      </c>
      <c r="S245" s="92">
        <f t="shared" si="54"/>
        <v>-2.0963791961743278E-2</v>
      </c>
      <c r="T245" s="91">
        <v>4073</v>
      </c>
      <c r="U245" s="193">
        <v>112854</v>
      </c>
      <c r="V245" s="193">
        <v>27913.430620826119</v>
      </c>
      <c r="W245" s="199"/>
      <c r="X245" s="88">
        <v>0</v>
      </c>
      <c r="Y245" s="88">
        <f t="shared" si="55"/>
        <v>0</v>
      </c>
      <c r="Z245" s="1"/>
    </row>
    <row r="246" spans="2:27" x14ac:dyDescent="0.25">
      <c r="B246" s="85">
        <v>4612</v>
      </c>
      <c r="C246" s="85" t="s">
        <v>262</v>
      </c>
      <c r="D246" s="1">
        <v>134263</v>
      </c>
      <c r="E246" s="85">
        <f t="shared" si="49"/>
        <v>23423.412421493369</v>
      </c>
      <c r="F246" s="86">
        <f t="shared" si="42"/>
        <v>0.76300130132594746</v>
      </c>
      <c r="G246" s="190">
        <f t="shared" si="43"/>
        <v>4365.9969487637372</v>
      </c>
      <c r="H246" s="190">
        <f t="shared" si="44"/>
        <v>25025.894510313741</v>
      </c>
      <c r="I246" s="190">
        <f t="shared" si="45"/>
        <v>1472.3289633486941</v>
      </c>
      <c r="J246" s="87">
        <f t="shared" si="46"/>
        <v>8439.3896179147141</v>
      </c>
      <c r="K246" s="190">
        <f t="shared" si="50"/>
        <v>1037.4186689874709</v>
      </c>
      <c r="L246" s="87">
        <f t="shared" si="47"/>
        <v>5946.4838106361831</v>
      </c>
      <c r="M246" s="88">
        <f t="shared" si="51"/>
        <v>30972.378320949923</v>
      </c>
      <c r="N246" s="88">
        <f t="shared" si="52"/>
        <v>165235.37832094991</v>
      </c>
      <c r="O246" s="88">
        <f t="shared" si="53"/>
        <v>28826.828039244574</v>
      </c>
      <c r="P246" s="89">
        <f t="shared" si="48"/>
        <v>0.9390137914687593</v>
      </c>
      <c r="Q246" s="197">
        <v>657.6155776425112</v>
      </c>
      <c r="R246" s="92">
        <f t="shared" si="54"/>
        <v>-0.16718047328102223</v>
      </c>
      <c r="S246" s="92">
        <f t="shared" si="54"/>
        <v>-0.16093287390054153</v>
      </c>
      <c r="T246" s="91">
        <v>5732</v>
      </c>
      <c r="U246" s="193">
        <v>161215</v>
      </c>
      <c r="V246" s="193">
        <v>27916.017316017318</v>
      </c>
      <c r="W246" s="199"/>
      <c r="X246" s="88">
        <v>0</v>
      </c>
      <c r="Y246" s="88">
        <f t="shared" si="55"/>
        <v>0</v>
      </c>
      <c r="Z246" s="1"/>
    </row>
    <row r="247" spans="2:27" x14ac:dyDescent="0.25">
      <c r="B247" s="85">
        <v>4613</v>
      </c>
      <c r="C247" s="85" t="s">
        <v>263</v>
      </c>
      <c r="D247" s="1">
        <v>335730</v>
      </c>
      <c r="E247" s="85">
        <f t="shared" si="49"/>
        <v>27673.095944609297</v>
      </c>
      <c r="F247" s="86">
        <f t="shared" si="42"/>
        <v>0.90143177422261012</v>
      </c>
      <c r="G247" s="190">
        <f t="shared" si="43"/>
        <v>1816.1868348941809</v>
      </c>
      <c r="H247" s="190">
        <f t="shared" si="44"/>
        <v>22033.978680936201</v>
      </c>
      <c r="I247" s="190">
        <f t="shared" si="45"/>
        <v>0</v>
      </c>
      <c r="J247" s="87">
        <f t="shared" si="46"/>
        <v>0</v>
      </c>
      <c r="K247" s="190">
        <f t="shared" si="50"/>
        <v>-434.91029436122318</v>
      </c>
      <c r="L247" s="87">
        <f t="shared" si="47"/>
        <v>-5276.3316911903594</v>
      </c>
      <c r="M247" s="88">
        <f t="shared" si="51"/>
        <v>16757.646989745841</v>
      </c>
      <c r="N247" s="88">
        <f t="shared" si="52"/>
        <v>352487.64698974584</v>
      </c>
      <c r="O247" s="88">
        <f t="shared" si="53"/>
        <v>29054.372485142256</v>
      </c>
      <c r="P247" s="89">
        <f t="shared" si="48"/>
        <v>0.94642589288273227</v>
      </c>
      <c r="Q247" s="197">
        <v>969.52553856880149</v>
      </c>
      <c r="R247" s="92">
        <f t="shared" si="54"/>
        <v>1.9761621266979321E-2</v>
      </c>
      <c r="S247" s="92">
        <f t="shared" si="54"/>
        <v>1.379367903899089E-2</v>
      </c>
      <c r="T247" s="91">
        <v>12132</v>
      </c>
      <c r="U247" s="193">
        <v>329224</v>
      </c>
      <c r="V247" s="193">
        <v>27296.575739988391</v>
      </c>
      <c r="W247" s="199"/>
      <c r="X247" s="88">
        <v>0</v>
      </c>
      <c r="Y247" s="88">
        <f t="shared" si="55"/>
        <v>0</v>
      </c>
      <c r="Z247" s="1"/>
    </row>
    <row r="248" spans="2:27" x14ac:dyDescent="0.25">
      <c r="B248" s="85">
        <v>4614</v>
      </c>
      <c r="C248" s="85" t="s">
        <v>264</v>
      </c>
      <c r="D248" s="1">
        <v>560357</v>
      </c>
      <c r="E248" s="85">
        <f t="shared" si="49"/>
        <v>29341.135197402869</v>
      </c>
      <c r="F248" s="86">
        <f t="shared" si="42"/>
        <v>0.95576698796697512</v>
      </c>
      <c r="G248" s="190">
        <f t="shared" si="43"/>
        <v>815.3632832180374</v>
      </c>
      <c r="H248" s="190">
        <f t="shared" si="44"/>
        <v>15571.807982898079</v>
      </c>
      <c r="I248" s="190">
        <f t="shared" si="45"/>
        <v>0</v>
      </c>
      <c r="J248" s="87">
        <f t="shared" si="46"/>
        <v>0</v>
      </c>
      <c r="K248" s="190">
        <f t="shared" si="50"/>
        <v>-434.91029436122318</v>
      </c>
      <c r="L248" s="87">
        <f t="shared" si="47"/>
        <v>-8305.9168017106404</v>
      </c>
      <c r="M248" s="88">
        <f t="shared" si="51"/>
        <v>7265.8911811874386</v>
      </c>
      <c r="N248" s="88">
        <f t="shared" si="52"/>
        <v>567622.89118118747</v>
      </c>
      <c r="O248" s="88">
        <f t="shared" si="53"/>
        <v>29721.588186259683</v>
      </c>
      <c r="P248" s="89">
        <f t="shared" si="48"/>
        <v>0.96815997838047818</v>
      </c>
      <c r="Q248" s="197">
        <v>1428.6991044829447</v>
      </c>
      <c r="R248" s="92">
        <f t="shared" si="54"/>
        <v>4.5163323963942459E-2</v>
      </c>
      <c r="S248" s="92">
        <f t="shared" si="54"/>
        <v>3.5367312078428401E-2</v>
      </c>
      <c r="T248" s="91">
        <v>19098</v>
      </c>
      <c r="U248" s="193">
        <v>536143</v>
      </c>
      <c r="V248" s="193">
        <v>28338.865690575614</v>
      </c>
      <c r="W248" s="199"/>
      <c r="X248" s="88">
        <v>0</v>
      </c>
      <c r="Y248" s="88">
        <f t="shared" si="55"/>
        <v>0</v>
      </c>
      <c r="Z248" s="1"/>
    </row>
    <row r="249" spans="2:27" x14ac:dyDescent="0.25">
      <c r="B249" s="85">
        <v>4615</v>
      </c>
      <c r="C249" s="85" t="s">
        <v>265</v>
      </c>
      <c r="D249" s="1">
        <v>83734</v>
      </c>
      <c r="E249" s="85">
        <f t="shared" si="49"/>
        <v>26323.168814838104</v>
      </c>
      <c r="F249" s="86">
        <f t="shared" si="42"/>
        <v>0.85745884072443657</v>
      </c>
      <c r="G249" s="190">
        <f t="shared" si="43"/>
        <v>2626.1431127568967</v>
      </c>
      <c r="H249" s="190">
        <f t="shared" si="44"/>
        <v>8353.7612416796874</v>
      </c>
      <c r="I249" s="190">
        <f t="shared" si="45"/>
        <v>457.4142256780371</v>
      </c>
      <c r="J249" s="87">
        <f t="shared" si="46"/>
        <v>1455.0346518818362</v>
      </c>
      <c r="K249" s="190">
        <f t="shared" si="50"/>
        <v>22.503931316813919</v>
      </c>
      <c r="L249" s="87">
        <f t="shared" si="47"/>
        <v>71.585005518785081</v>
      </c>
      <c r="M249" s="88">
        <f t="shared" si="51"/>
        <v>8425.3462471984731</v>
      </c>
      <c r="N249" s="88">
        <f t="shared" si="52"/>
        <v>92159.346247198468</v>
      </c>
      <c r="O249" s="88">
        <f t="shared" si="53"/>
        <v>28971.81585891181</v>
      </c>
      <c r="P249" s="89">
        <f t="shared" si="48"/>
        <v>0.94373666843868376</v>
      </c>
      <c r="Q249" s="197">
        <v>362.18051334277789</v>
      </c>
      <c r="R249" s="92">
        <f t="shared" si="54"/>
        <v>-2.2401754009675652E-3</v>
      </c>
      <c r="S249" s="92">
        <f t="shared" si="54"/>
        <v>-2.2314563572717962E-2</v>
      </c>
      <c r="T249" s="91">
        <v>3181</v>
      </c>
      <c r="U249" s="193">
        <v>83922</v>
      </c>
      <c r="V249" s="193">
        <v>26923.965351299328</v>
      </c>
      <c r="W249" s="199"/>
      <c r="X249" s="88">
        <v>0</v>
      </c>
      <c r="Y249" s="88">
        <f t="shared" si="55"/>
        <v>0</v>
      </c>
      <c r="Z249" s="1"/>
    </row>
    <row r="250" spans="2:27" x14ac:dyDescent="0.25">
      <c r="B250" s="85">
        <v>4616</v>
      </c>
      <c r="C250" s="85" t="s">
        <v>266</v>
      </c>
      <c r="D250" s="1">
        <v>90713</v>
      </c>
      <c r="E250" s="85">
        <f t="shared" si="49"/>
        <v>31172.852233676978</v>
      </c>
      <c r="F250" s="86">
        <f t="shared" si="42"/>
        <v>1.0154338911998966</v>
      </c>
      <c r="G250" s="190">
        <f t="shared" si="43"/>
        <v>-283.66693854642796</v>
      </c>
      <c r="H250" s="190">
        <f t="shared" si="44"/>
        <v>-825.47079117010537</v>
      </c>
      <c r="I250" s="190">
        <f t="shared" si="45"/>
        <v>0</v>
      </c>
      <c r="J250" s="87">
        <f t="shared" si="46"/>
        <v>0</v>
      </c>
      <c r="K250" s="190">
        <f t="shared" si="50"/>
        <v>-434.91029436122318</v>
      </c>
      <c r="L250" s="87">
        <f t="shared" si="47"/>
        <v>-1265.5889565911593</v>
      </c>
      <c r="M250" s="88">
        <f t="shared" si="51"/>
        <v>-2091.0597477612646</v>
      </c>
      <c r="N250" s="88">
        <f t="shared" si="52"/>
        <v>88621.940252238739</v>
      </c>
      <c r="O250" s="88">
        <f t="shared" si="53"/>
        <v>30454.275000769325</v>
      </c>
      <c r="P250" s="89">
        <f t="shared" si="48"/>
        <v>0.99202673967364663</v>
      </c>
      <c r="Q250" s="197">
        <v>266.75157576946185</v>
      </c>
      <c r="R250" s="92">
        <f t="shared" si="54"/>
        <v>-2.8768736616702355E-2</v>
      </c>
      <c r="S250" s="92">
        <f t="shared" si="54"/>
        <v>-3.7780160709949405E-2</v>
      </c>
      <c r="T250" s="91">
        <v>2910</v>
      </c>
      <c r="U250" s="193">
        <v>93400</v>
      </c>
      <c r="V250" s="193">
        <v>32396.808879639266</v>
      </c>
      <c r="W250" s="199"/>
      <c r="X250" s="88">
        <v>0</v>
      </c>
      <c r="Y250" s="88">
        <f t="shared" si="55"/>
        <v>0</v>
      </c>
      <c r="Z250" s="1"/>
    </row>
    <row r="251" spans="2:27" x14ac:dyDescent="0.25">
      <c r="B251" s="85">
        <v>4617</v>
      </c>
      <c r="C251" s="85" t="s">
        <v>267</v>
      </c>
      <c r="D251" s="1">
        <v>382071</v>
      </c>
      <c r="E251" s="85">
        <f t="shared" si="49"/>
        <v>29259.534385051309</v>
      </c>
      <c r="F251" s="86">
        <f t="shared" si="42"/>
        <v>0.95310889849251568</v>
      </c>
      <c r="G251" s="190">
        <f t="shared" si="43"/>
        <v>864.32377062897353</v>
      </c>
      <c r="H251" s="190">
        <f t="shared" si="44"/>
        <v>11286.339796873135</v>
      </c>
      <c r="I251" s="190">
        <f t="shared" si="45"/>
        <v>0</v>
      </c>
      <c r="J251" s="87">
        <f t="shared" si="46"/>
        <v>0</v>
      </c>
      <c r="K251" s="190">
        <f t="shared" si="50"/>
        <v>-434.91029436122318</v>
      </c>
      <c r="L251" s="87">
        <f t="shared" si="47"/>
        <v>-5679.0586237688522</v>
      </c>
      <c r="M251" s="88">
        <f t="shared" si="51"/>
        <v>5607.281173104283</v>
      </c>
      <c r="N251" s="88">
        <f t="shared" si="52"/>
        <v>387678.2811731043</v>
      </c>
      <c r="O251" s="88">
        <f t="shared" si="53"/>
        <v>29688.947861319062</v>
      </c>
      <c r="P251" s="89">
        <f t="shared" si="48"/>
        <v>0.96709674259069456</v>
      </c>
      <c r="Q251" s="197">
        <v>-630.19557512106076</v>
      </c>
      <c r="R251" s="92">
        <f t="shared" si="54"/>
        <v>2.3432791443334593E-2</v>
      </c>
      <c r="S251" s="92">
        <f t="shared" si="54"/>
        <v>2.0219378635157517E-2</v>
      </c>
      <c r="T251" s="91">
        <v>13058</v>
      </c>
      <c r="U251" s="193">
        <v>373323</v>
      </c>
      <c r="V251" s="193">
        <v>28679.649688868401</v>
      </c>
      <c r="W251" s="199"/>
      <c r="X251" s="88">
        <v>0</v>
      </c>
      <c r="Y251" s="88">
        <f t="shared" si="55"/>
        <v>0</v>
      </c>
      <c r="Z251" s="1"/>
    </row>
    <row r="252" spans="2:27" x14ac:dyDescent="0.25">
      <c r="B252" s="85">
        <v>4618</v>
      </c>
      <c r="C252" s="85" t="s">
        <v>268</v>
      </c>
      <c r="D252" s="1">
        <v>333597</v>
      </c>
      <c r="E252" s="85">
        <f t="shared" si="49"/>
        <v>29924.381054897742</v>
      </c>
      <c r="F252" s="86">
        <f t="shared" si="42"/>
        <v>0.97476581445107902</v>
      </c>
      <c r="G252" s="190">
        <f t="shared" si="43"/>
        <v>465.41576872111398</v>
      </c>
      <c r="H252" s="190">
        <f t="shared" si="44"/>
        <v>5188.4549897029783</v>
      </c>
      <c r="I252" s="190">
        <f t="shared" si="45"/>
        <v>0</v>
      </c>
      <c r="J252" s="87">
        <f t="shared" si="46"/>
        <v>0</v>
      </c>
      <c r="K252" s="190">
        <f t="shared" si="50"/>
        <v>-434.91029436122318</v>
      </c>
      <c r="L252" s="87">
        <f t="shared" si="47"/>
        <v>-4848.3799615389162</v>
      </c>
      <c r="M252" s="88">
        <f t="shared" si="51"/>
        <v>340.07502816406213</v>
      </c>
      <c r="N252" s="88">
        <f t="shared" si="52"/>
        <v>333937.07502816408</v>
      </c>
      <c r="O252" s="88">
        <f t="shared" si="53"/>
        <v>29954.88652925763</v>
      </c>
      <c r="P252" s="89">
        <f t="shared" si="48"/>
        <v>0.97575950897411967</v>
      </c>
      <c r="Q252" s="197">
        <v>851.8870675869357</v>
      </c>
      <c r="R252" s="92">
        <f t="shared" si="54"/>
        <v>8.5917129715530116E-2</v>
      </c>
      <c r="S252" s="92">
        <f t="shared" si="54"/>
        <v>5.9908888449469275E-2</v>
      </c>
      <c r="T252" s="91">
        <v>11148</v>
      </c>
      <c r="U252" s="193">
        <v>307203</v>
      </c>
      <c r="V252" s="193">
        <v>28232.974910394267</v>
      </c>
      <c r="W252" s="199"/>
      <c r="X252" s="88">
        <v>0</v>
      </c>
      <c r="Y252" s="88">
        <f t="shared" si="55"/>
        <v>0</v>
      </c>
      <c r="Z252" s="1"/>
      <c r="AA252" s="1"/>
    </row>
    <row r="253" spans="2:27" x14ac:dyDescent="0.25">
      <c r="B253" s="85">
        <v>4619</v>
      </c>
      <c r="C253" s="85" t="s">
        <v>269</v>
      </c>
      <c r="D253" s="1">
        <v>58965</v>
      </c>
      <c r="E253" s="85">
        <f t="shared" si="49"/>
        <v>61294.178794178792</v>
      </c>
      <c r="F253" s="86">
        <f t="shared" si="42"/>
        <v>1.996615067954391</v>
      </c>
      <c r="G253" s="190">
        <f t="shared" si="43"/>
        <v>-18356.462874847515</v>
      </c>
      <c r="H253" s="190">
        <f t="shared" si="44"/>
        <v>-17658.917285603311</v>
      </c>
      <c r="I253" s="190">
        <f t="shared" si="45"/>
        <v>0</v>
      </c>
      <c r="J253" s="87">
        <f t="shared" si="46"/>
        <v>0</v>
      </c>
      <c r="K253" s="190">
        <f t="shared" si="50"/>
        <v>-434.91029436122318</v>
      </c>
      <c r="L253" s="87">
        <f t="shared" si="47"/>
        <v>-418.38370317549669</v>
      </c>
      <c r="M253" s="88">
        <f t="shared" si="51"/>
        <v>-18077.300988778807</v>
      </c>
      <c r="N253" s="88">
        <f t="shared" si="52"/>
        <v>40887.699011221193</v>
      </c>
      <c r="O253" s="88">
        <f t="shared" si="53"/>
        <v>42502.80562497006</v>
      </c>
      <c r="P253" s="89">
        <f t="shared" si="48"/>
        <v>1.3844992103754448</v>
      </c>
      <c r="Q253" s="197">
        <v>-196.18068182466232</v>
      </c>
      <c r="R253" s="92">
        <f t="shared" si="54"/>
        <v>0.7135011042659537</v>
      </c>
      <c r="S253" s="92">
        <f t="shared" si="54"/>
        <v>0.66897144978918754</v>
      </c>
      <c r="T253" s="91">
        <v>962</v>
      </c>
      <c r="U253" s="193">
        <v>34412</v>
      </c>
      <c r="V253" s="193">
        <v>36725.720384204913</v>
      </c>
      <c r="W253" s="199"/>
      <c r="X253" s="88">
        <v>0</v>
      </c>
      <c r="Y253" s="88">
        <f t="shared" si="55"/>
        <v>0</v>
      </c>
      <c r="Z253" s="1"/>
    </row>
    <row r="254" spans="2:27" x14ac:dyDescent="0.25">
      <c r="B254" s="85">
        <v>4620</v>
      </c>
      <c r="C254" s="85" t="s">
        <v>270</v>
      </c>
      <c r="D254" s="1">
        <v>32215</v>
      </c>
      <c r="E254" s="85">
        <f t="shared" si="49"/>
        <v>30506.628787878788</v>
      </c>
      <c r="F254" s="86">
        <f t="shared" si="42"/>
        <v>0.99373212772620934</v>
      </c>
      <c r="G254" s="190">
        <f t="shared" si="43"/>
        <v>116.06712893248623</v>
      </c>
      <c r="H254" s="190">
        <f t="shared" si="44"/>
        <v>122.56688815270546</v>
      </c>
      <c r="I254" s="190">
        <f t="shared" si="45"/>
        <v>0</v>
      </c>
      <c r="J254" s="87">
        <f t="shared" si="46"/>
        <v>0</v>
      </c>
      <c r="K254" s="190">
        <f t="shared" si="50"/>
        <v>-434.91029436122318</v>
      </c>
      <c r="L254" s="87">
        <f t="shared" si="47"/>
        <v>-459.26527084545171</v>
      </c>
      <c r="M254" s="88">
        <f t="shared" si="51"/>
        <v>-336.69838269274624</v>
      </c>
      <c r="N254" s="88">
        <f t="shared" si="52"/>
        <v>31878.301617307254</v>
      </c>
      <c r="O254" s="88">
        <f t="shared" si="53"/>
        <v>30187.78562245005</v>
      </c>
      <c r="P254" s="89">
        <f t="shared" si="48"/>
        <v>0.98334603428417189</v>
      </c>
      <c r="Q254" s="197">
        <v>-186.88066528777961</v>
      </c>
      <c r="R254" s="92">
        <f t="shared" si="54"/>
        <v>0.28505325302166024</v>
      </c>
      <c r="S254" s="92">
        <f t="shared" si="54"/>
        <v>0.27896872057364108</v>
      </c>
      <c r="T254" s="91">
        <v>1056</v>
      </c>
      <c r="U254" s="193">
        <v>25069</v>
      </c>
      <c r="V254" s="193">
        <v>23852.521408182682</v>
      </c>
      <c r="W254" s="199"/>
      <c r="X254" s="88">
        <v>0</v>
      </c>
      <c r="Y254" s="88">
        <f t="shared" si="55"/>
        <v>0</v>
      </c>
      <c r="Z254" s="1"/>
    </row>
    <row r="255" spans="2:27" x14ac:dyDescent="0.25">
      <c r="B255" s="85">
        <v>4621</v>
      </c>
      <c r="C255" s="85" t="s">
        <v>271</v>
      </c>
      <c r="D255" s="1">
        <v>426504</v>
      </c>
      <c r="E255" s="85">
        <f t="shared" si="49"/>
        <v>26418.731417244795</v>
      </c>
      <c r="F255" s="86">
        <f t="shared" si="42"/>
        <v>0.86057172575938956</v>
      </c>
      <c r="G255" s="190">
        <f t="shared" si="43"/>
        <v>2568.805551312882</v>
      </c>
      <c r="H255" s="190">
        <f t="shared" si="44"/>
        <v>41470.796820395168</v>
      </c>
      <c r="I255" s="190">
        <f t="shared" si="45"/>
        <v>423.96731483569511</v>
      </c>
      <c r="J255" s="87">
        <f t="shared" si="46"/>
        <v>6844.5283307074615</v>
      </c>
      <c r="K255" s="190">
        <f t="shared" si="50"/>
        <v>-10.942979525528074</v>
      </c>
      <c r="L255" s="87">
        <f t="shared" si="47"/>
        <v>-176.66346146012523</v>
      </c>
      <c r="M255" s="88">
        <f t="shared" si="51"/>
        <v>41294.13335893504</v>
      </c>
      <c r="N255" s="88">
        <f t="shared" si="52"/>
        <v>467798.13335893501</v>
      </c>
      <c r="O255" s="88">
        <f t="shared" si="53"/>
        <v>28976.59398903215</v>
      </c>
      <c r="P255" s="89">
        <f t="shared" si="48"/>
        <v>0.9438923126904315</v>
      </c>
      <c r="Q255" s="197">
        <v>791.16163389061694</v>
      </c>
      <c r="R255" s="92">
        <f t="shared" si="54"/>
        <v>5.3392806864154353E-2</v>
      </c>
      <c r="S255" s="92">
        <f t="shared" si="54"/>
        <v>3.5840610069898991E-2</v>
      </c>
      <c r="T255" s="91">
        <v>16144</v>
      </c>
      <c r="U255" s="193">
        <v>404886</v>
      </c>
      <c r="V255" s="193">
        <v>25504.629921259842</v>
      </c>
      <c r="W255" s="199"/>
      <c r="X255" s="88">
        <v>0</v>
      </c>
      <c r="Y255" s="88">
        <f t="shared" si="55"/>
        <v>0</v>
      </c>
      <c r="Z255" s="1"/>
      <c r="AA255" s="1"/>
    </row>
    <row r="256" spans="2:27" x14ac:dyDescent="0.25">
      <c r="B256" s="85">
        <v>4622</v>
      </c>
      <c r="C256" s="85" t="s">
        <v>272</v>
      </c>
      <c r="D256" s="1">
        <v>226455</v>
      </c>
      <c r="E256" s="85">
        <f t="shared" si="49"/>
        <v>26544.953698276873</v>
      </c>
      <c r="F256" s="86">
        <f t="shared" si="42"/>
        <v>0.8646833284136396</v>
      </c>
      <c r="G256" s="190">
        <f t="shared" si="43"/>
        <v>2493.0721826936351</v>
      </c>
      <c r="H256" s="190">
        <f t="shared" si="44"/>
        <v>21268.3987905594</v>
      </c>
      <c r="I256" s="190">
        <f t="shared" si="45"/>
        <v>379.78951647446775</v>
      </c>
      <c r="J256" s="87">
        <f t="shared" si="46"/>
        <v>3239.9843650436842</v>
      </c>
      <c r="K256" s="190">
        <f t="shared" si="50"/>
        <v>-55.120777886755434</v>
      </c>
      <c r="L256" s="87">
        <f t="shared" si="47"/>
        <v>-470.23535615191059</v>
      </c>
      <c r="M256" s="88">
        <f t="shared" si="51"/>
        <v>20798.163434407488</v>
      </c>
      <c r="N256" s="88">
        <f t="shared" si="52"/>
        <v>247253.1634344075</v>
      </c>
      <c r="O256" s="88">
        <f t="shared" si="53"/>
        <v>28982.905103083751</v>
      </c>
      <c r="P256" s="89">
        <f t="shared" si="48"/>
        <v>0.94409789282314394</v>
      </c>
      <c r="Q256" s="197">
        <v>651.52678696236762</v>
      </c>
      <c r="R256" s="89">
        <f t="shared" si="54"/>
        <v>2.4627622029573054E-2</v>
      </c>
      <c r="S256" s="89">
        <f t="shared" si="54"/>
        <v>2.0544004733944722E-2</v>
      </c>
      <c r="T256" s="91">
        <v>8531</v>
      </c>
      <c r="U256" s="193">
        <v>221012</v>
      </c>
      <c r="V256" s="193">
        <v>26010.591973637755</v>
      </c>
      <c r="W256" s="199"/>
      <c r="X256" s="88">
        <v>0</v>
      </c>
      <c r="Y256" s="88">
        <f t="shared" si="55"/>
        <v>0</v>
      </c>
    </row>
    <row r="257" spans="2:27" x14ac:dyDescent="0.25">
      <c r="B257" s="85">
        <v>4623</v>
      </c>
      <c r="C257" s="85" t="s">
        <v>273</v>
      </c>
      <c r="D257" s="1">
        <v>62800</v>
      </c>
      <c r="E257" s="85">
        <f t="shared" si="49"/>
        <v>25170.340681362723</v>
      </c>
      <c r="F257" s="86">
        <f t="shared" si="42"/>
        <v>0.81990626938176803</v>
      </c>
      <c r="G257" s="190">
        <f t="shared" si="43"/>
        <v>3317.8399928421254</v>
      </c>
      <c r="H257" s="190">
        <f t="shared" si="44"/>
        <v>8278.010782141102</v>
      </c>
      <c r="I257" s="190">
        <f t="shared" si="45"/>
        <v>860.90407239442038</v>
      </c>
      <c r="J257" s="87">
        <f t="shared" si="46"/>
        <v>2147.955660624079</v>
      </c>
      <c r="K257" s="190">
        <f t="shared" si="50"/>
        <v>425.9937780331972</v>
      </c>
      <c r="L257" s="87">
        <f t="shared" si="47"/>
        <v>1062.8544761928272</v>
      </c>
      <c r="M257" s="88">
        <f t="shared" si="51"/>
        <v>9340.8652583339299</v>
      </c>
      <c r="N257" s="88">
        <f t="shared" si="52"/>
        <v>72140.865258333928</v>
      </c>
      <c r="O257" s="88">
        <f t="shared" si="53"/>
        <v>28914.174452238047</v>
      </c>
      <c r="P257" s="89">
        <f t="shared" si="48"/>
        <v>0.94185903987155051</v>
      </c>
      <c r="Q257" s="197">
        <v>-69.893420059641358</v>
      </c>
      <c r="R257" s="89">
        <f t="shared" si="54"/>
        <v>7.6356157339960581E-2</v>
      </c>
      <c r="S257" s="89">
        <f t="shared" si="54"/>
        <v>7.8944588980858127E-2</v>
      </c>
      <c r="T257" s="91">
        <v>2495</v>
      </c>
      <c r="U257" s="193">
        <v>58345</v>
      </c>
      <c r="V257" s="193">
        <v>23328.668532586966</v>
      </c>
      <c r="W257" s="199"/>
      <c r="X257" s="88">
        <v>0</v>
      </c>
      <c r="Y257" s="88">
        <f t="shared" si="55"/>
        <v>0</v>
      </c>
    </row>
    <row r="258" spans="2:27" x14ac:dyDescent="0.25">
      <c r="B258" s="85">
        <v>4624</v>
      </c>
      <c r="C258" s="85" t="s">
        <v>274</v>
      </c>
      <c r="D258" s="1">
        <v>693096</v>
      </c>
      <c r="E258" s="85">
        <f t="shared" si="49"/>
        <v>27078.293483356774</v>
      </c>
      <c r="F258" s="86">
        <f t="shared" si="42"/>
        <v>0.88205649944193343</v>
      </c>
      <c r="G258" s="190">
        <f t="shared" si="43"/>
        <v>2173.0683116456944</v>
      </c>
      <c r="H258" s="190">
        <f t="shared" si="44"/>
        <v>55621.856504883195</v>
      </c>
      <c r="I258" s="190">
        <f t="shared" si="45"/>
        <v>193.12059169650237</v>
      </c>
      <c r="J258" s="87">
        <f t="shared" si="46"/>
        <v>4943.1146650636747</v>
      </c>
      <c r="K258" s="190">
        <f t="shared" si="50"/>
        <v>-241.78970266472081</v>
      </c>
      <c r="L258" s="87">
        <f t="shared" si="47"/>
        <v>-6188.8492294061934</v>
      </c>
      <c r="M258" s="88">
        <f t="shared" si="51"/>
        <v>49433.007275477001</v>
      </c>
      <c r="N258" s="88">
        <f t="shared" si="52"/>
        <v>742529.00727547705</v>
      </c>
      <c r="O258" s="88">
        <f t="shared" si="53"/>
        <v>29009.572092337748</v>
      </c>
      <c r="P258" s="89">
        <f t="shared" si="48"/>
        <v>0.94496655137455876</v>
      </c>
      <c r="Q258" s="197">
        <v>2156.6193868349437</v>
      </c>
      <c r="R258" s="89">
        <f t="shared" si="54"/>
        <v>1.6681237568282766E-2</v>
      </c>
      <c r="S258" s="89">
        <f t="shared" si="54"/>
        <v>1.4683561028720753E-3</v>
      </c>
      <c r="T258" s="91">
        <v>25596</v>
      </c>
      <c r="U258" s="193">
        <v>681724</v>
      </c>
      <c r="V258" s="193">
        <v>27038.591202950858</v>
      </c>
      <c r="W258" s="199"/>
      <c r="X258" s="88">
        <v>0</v>
      </c>
      <c r="Y258" s="88">
        <f t="shared" si="55"/>
        <v>0</v>
      </c>
      <c r="Z258" s="1"/>
      <c r="AA258" s="1"/>
    </row>
    <row r="259" spans="2:27" x14ac:dyDescent="0.25">
      <c r="B259" s="85">
        <v>4625</v>
      </c>
      <c r="C259" s="85" t="s">
        <v>275</v>
      </c>
      <c r="D259" s="1">
        <v>247923</v>
      </c>
      <c r="E259" s="85">
        <f t="shared" si="49"/>
        <v>46804.417594865015</v>
      </c>
      <c r="F259" s="86">
        <f t="shared" si="42"/>
        <v>1.5246212161604529</v>
      </c>
      <c r="G259" s="190">
        <f t="shared" si="43"/>
        <v>-9662.6061552592491</v>
      </c>
      <c r="H259" s="190">
        <f t="shared" si="44"/>
        <v>-51182.824804408243</v>
      </c>
      <c r="I259" s="190">
        <f t="shared" si="45"/>
        <v>0</v>
      </c>
      <c r="J259" s="87">
        <f t="shared" si="46"/>
        <v>0</v>
      </c>
      <c r="K259" s="190">
        <f t="shared" si="50"/>
        <v>-434.91029436122318</v>
      </c>
      <c r="L259" s="87">
        <f t="shared" si="47"/>
        <v>-2303.7198292313992</v>
      </c>
      <c r="M259" s="88">
        <f t="shared" si="51"/>
        <v>-53486.544633639642</v>
      </c>
      <c r="N259" s="88">
        <f t="shared" si="52"/>
        <v>194436.45536636037</v>
      </c>
      <c r="O259" s="88">
        <f t="shared" si="53"/>
        <v>36706.901145244548</v>
      </c>
      <c r="P259" s="89">
        <f t="shared" si="48"/>
        <v>1.1957016696578695</v>
      </c>
      <c r="Q259" s="197">
        <v>16.529655275211553</v>
      </c>
      <c r="R259" s="89">
        <f t="shared" si="54"/>
        <v>-3.2072554638515174E-2</v>
      </c>
      <c r="S259" s="89">
        <f t="shared" si="54"/>
        <v>-3.4630792175811893E-2</v>
      </c>
      <c r="T259" s="91">
        <v>5297</v>
      </c>
      <c r="U259" s="193">
        <v>256138</v>
      </c>
      <c r="V259" s="193">
        <v>48483.437440848</v>
      </c>
      <c r="W259" s="199"/>
      <c r="X259" s="88">
        <v>0</v>
      </c>
      <c r="Y259" s="88">
        <f t="shared" si="55"/>
        <v>0</v>
      </c>
    </row>
    <row r="260" spans="2:27" x14ac:dyDescent="0.25">
      <c r="B260" s="85">
        <v>4626</v>
      </c>
      <c r="C260" s="85" t="s">
        <v>276</v>
      </c>
      <c r="D260" s="1">
        <v>1066279</v>
      </c>
      <c r="E260" s="85">
        <f t="shared" si="49"/>
        <v>27084.916683600895</v>
      </c>
      <c r="F260" s="86">
        <f t="shared" si="42"/>
        <v>0.88227224556441419</v>
      </c>
      <c r="G260" s="190">
        <f t="shared" si="43"/>
        <v>2169.0943914992217</v>
      </c>
      <c r="H260" s="190">
        <f t="shared" si="44"/>
        <v>85392.908004541372</v>
      </c>
      <c r="I260" s="190">
        <f t="shared" si="45"/>
        <v>190.80247161105999</v>
      </c>
      <c r="J260" s="87">
        <f t="shared" si="46"/>
        <v>7511.5117023842095</v>
      </c>
      <c r="K260" s="190">
        <f t="shared" si="50"/>
        <v>-244.10782275016319</v>
      </c>
      <c r="L260" s="87">
        <f t="shared" si="47"/>
        <v>-9610.0367660284246</v>
      </c>
      <c r="M260" s="88">
        <f t="shared" si="51"/>
        <v>75782.871238512947</v>
      </c>
      <c r="N260" s="88">
        <f t="shared" si="52"/>
        <v>1142061.8712385129</v>
      </c>
      <c r="O260" s="88">
        <f t="shared" si="53"/>
        <v>29009.903252349955</v>
      </c>
      <c r="P260" s="89">
        <f t="shared" si="48"/>
        <v>0.94497733868068279</v>
      </c>
      <c r="Q260" s="197">
        <v>4099.3245046458906</v>
      </c>
      <c r="R260" s="89">
        <f t="shared" si="54"/>
        <v>1.293192712598298E-2</v>
      </c>
      <c r="S260" s="89">
        <f t="shared" si="54"/>
        <v>4.2867044193601808E-3</v>
      </c>
      <c r="T260" s="91">
        <v>39368</v>
      </c>
      <c r="U260" s="193">
        <v>1052666</v>
      </c>
      <c r="V260" s="193">
        <v>26969.307235089156</v>
      </c>
      <c r="W260" s="199"/>
      <c r="X260" s="88">
        <v>0</v>
      </c>
      <c r="Y260" s="88">
        <f t="shared" si="55"/>
        <v>0</v>
      </c>
      <c r="Z260" s="1"/>
      <c r="AA260" s="1"/>
    </row>
    <row r="261" spans="2:27" x14ac:dyDescent="0.25">
      <c r="B261" s="85">
        <v>4627</v>
      </c>
      <c r="C261" s="85" t="s">
        <v>277</v>
      </c>
      <c r="D261" s="1">
        <v>744564</v>
      </c>
      <c r="E261" s="85">
        <f t="shared" si="49"/>
        <v>24827.903564640368</v>
      </c>
      <c r="F261" s="86">
        <f t="shared" si="42"/>
        <v>0.80875161945374507</v>
      </c>
      <c r="G261" s="190">
        <f t="shared" si="43"/>
        <v>3523.302262875538</v>
      </c>
      <c r="H261" s="190">
        <f t="shared" si="44"/>
        <v>105660.31156137452</v>
      </c>
      <c r="I261" s="190">
        <f t="shared" si="45"/>
        <v>980.75706324724445</v>
      </c>
      <c r="J261" s="87">
        <f t="shared" si="46"/>
        <v>29411.923569721614</v>
      </c>
      <c r="K261" s="190">
        <f t="shared" si="50"/>
        <v>545.84676888602121</v>
      </c>
      <c r="L261" s="87">
        <f t="shared" si="47"/>
        <v>16369.39875212289</v>
      </c>
      <c r="M261" s="88">
        <f t="shared" si="51"/>
        <v>122029.7103134974</v>
      </c>
      <c r="N261" s="88">
        <f t="shared" si="52"/>
        <v>866593.71031349734</v>
      </c>
      <c r="O261" s="88">
        <f t="shared" si="53"/>
        <v>28897.052596401925</v>
      </c>
      <c r="P261" s="89">
        <f t="shared" si="48"/>
        <v>0.94130130737514917</v>
      </c>
      <c r="Q261" s="197">
        <v>2268.7163830986538</v>
      </c>
      <c r="R261" s="89">
        <f t="shared" si="54"/>
        <v>2.0177080393183146E-2</v>
      </c>
      <c r="S261" s="89">
        <f t="shared" si="54"/>
        <v>1.4291901330592717E-2</v>
      </c>
      <c r="T261" s="91">
        <v>29989</v>
      </c>
      <c r="U261" s="193">
        <v>729838</v>
      </c>
      <c r="V261" s="193">
        <v>24478.065468204994</v>
      </c>
      <c r="W261" s="199"/>
      <c r="X261" s="88">
        <v>0</v>
      </c>
      <c r="Y261" s="88">
        <f t="shared" si="55"/>
        <v>0</v>
      </c>
    </row>
    <row r="262" spans="2:27" x14ac:dyDescent="0.25">
      <c r="B262" s="85">
        <v>4628</v>
      </c>
      <c r="C262" s="85" t="s">
        <v>278</v>
      </c>
      <c r="D262" s="1">
        <v>97514</v>
      </c>
      <c r="E262" s="85">
        <f t="shared" si="49"/>
        <v>25164.903225806451</v>
      </c>
      <c r="F262" s="86">
        <f t="shared" si="42"/>
        <v>0.81972914806440045</v>
      </c>
      <c r="G262" s="190">
        <f t="shared" si="43"/>
        <v>3321.1024661758884</v>
      </c>
      <c r="H262" s="190">
        <f t="shared" si="44"/>
        <v>12869.272056431568</v>
      </c>
      <c r="I262" s="190">
        <f t="shared" si="45"/>
        <v>862.80718183911551</v>
      </c>
      <c r="J262" s="87">
        <f t="shared" si="46"/>
        <v>3343.3778296265727</v>
      </c>
      <c r="K262" s="190">
        <f t="shared" si="50"/>
        <v>427.89688747789234</v>
      </c>
      <c r="L262" s="87">
        <f t="shared" si="47"/>
        <v>1658.1004389768329</v>
      </c>
      <c r="M262" s="88">
        <f t="shared" si="51"/>
        <v>14527.372495408401</v>
      </c>
      <c r="N262" s="88">
        <f t="shared" si="52"/>
        <v>112041.3724954084</v>
      </c>
      <c r="O262" s="88">
        <f t="shared" si="53"/>
        <v>28913.902579460235</v>
      </c>
      <c r="P262" s="89">
        <f t="shared" si="48"/>
        <v>0.9418501838056822</v>
      </c>
      <c r="Q262" s="197">
        <v>-64.741484060574294</v>
      </c>
      <c r="R262" s="89">
        <f t="shared" si="54"/>
        <v>0.17769109068731054</v>
      </c>
      <c r="S262" s="89">
        <f t="shared" si="54"/>
        <v>0.17525972843556895</v>
      </c>
      <c r="T262" s="91">
        <v>3875</v>
      </c>
      <c r="U262" s="193">
        <v>82801</v>
      </c>
      <c r="V262" s="193">
        <v>21412.205844323766</v>
      </c>
      <c r="W262" s="199"/>
      <c r="X262" s="88">
        <v>0</v>
      </c>
      <c r="Y262" s="88">
        <f t="shared" si="55"/>
        <v>0</v>
      </c>
    </row>
    <row r="263" spans="2:27" x14ac:dyDescent="0.25">
      <c r="B263" s="85">
        <v>4629</v>
      </c>
      <c r="C263" s="85" t="s">
        <v>279</v>
      </c>
      <c r="D263" s="1">
        <v>24705</v>
      </c>
      <c r="E263" s="85">
        <f t="shared" si="49"/>
        <v>65013.157894736833</v>
      </c>
      <c r="F263" s="86">
        <f t="shared" ref="F263:F326" si="56">E263/E$364</f>
        <v>2.1177582149164458</v>
      </c>
      <c r="G263" s="190">
        <f t="shared" ref="G263:G326" si="57">($E$364+$Y$364-E263-Y263)*0.6</f>
        <v>-20587.850335182342</v>
      </c>
      <c r="H263" s="190">
        <f t="shared" ref="H263:H326" si="58">G263*T263/1000</f>
        <v>-7823.3831273692904</v>
      </c>
      <c r="I263" s="190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0">
        <f t="shared" si="50"/>
        <v>-434.91029436122318</v>
      </c>
      <c r="L263" s="87">
        <f t="shared" ref="L263:L326" si="61">K263*T263/1000</f>
        <v>-165.26591185726483</v>
      </c>
      <c r="M263" s="88">
        <f t="shared" si="51"/>
        <v>-7988.649039226555</v>
      </c>
      <c r="N263" s="88">
        <f t="shared" si="52"/>
        <v>16716.350960773445</v>
      </c>
      <c r="O263" s="88">
        <f t="shared" si="53"/>
        <v>43990.397265193271</v>
      </c>
      <c r="P263" s="89">
        <f t="shared" ref="P263:P326" si="62">O263/O$364</f>
        <v>1.4329564691602665</v>
      </c>
      <c r="Q263" s="197">
        <v>-739.85099697855458</v>
      </c>
      <c r="R263" s="89">
        <f t="shared" si="54"/>
        <v>1.2202750067403614</v>
      </c>
      <c r="S263" s="89">
        <f t="shared" si="54"/>
        <v>1.2085893488101485</v>
      </c>
      <c r="T263" s="91">
        <v>380</v>
      </c>
      <c r="U263" s="193">
        <v>11127</v>
      </c>
      <c r="V263" s="193">
        <v>29436.507936507936</v>
      </c>
      <c r="W263" s="199"/>
      <c r="X263" s="88">
        <v>0</v>
      </c>
      <c r="Y263" s="88">
        <f t="shared" si="55"/>
        <v>0</v>
      </c>
    </row>
    <row r="264" spans="2:27" x14ac:dyDescent="0.25">
      <c r="B264" s="85">
        <v>4630</v>
      </c>
      <c r="C264" s="85" t="s">
        <v>280</v>
      </c>
      <c r="D264" s="1">
        <v>192857</v>
      </c>
      <c r="E264" s="85">
        <f t="shared" ref="E264:E327" si="63">D264/T264*1000</f>
        <v>23657.630029440628</v>
      </c>
      <c r="F264" s="86">
        <f t="shared" si="56"/>
        <v>0.770630776333322</v>
      </c>
      <c r="G264" s="190">
        <f t="shared" si="57"/>
        <v>4225.4663839953819</v>
      </c>
      <c r="H264" s="190">
        <f t="shared" si="58"/>
        <v>34446.00196233036</v>
      </c>
      <c r="I264" s="190">
        <f t="shared" si="59"/>
        <v>1390.3528005671533</v>
      </c>
      <c r="J264" s="87">
        <f t="shared" si="60"/>
        <v>11334.156030223432</v>
      </c>
      <c r="K264" s="190">
        <f t="shared" ref="K264:K327" si="64">I264+J$366</f>
        <v>955.44250620593016</v>
      </c>
      <c r="L264" s="87">
        <f t="shared" si="61"/>
        <v>7788.7673105907434</v>
      </c>
      <c r="M264" s="88">
        <f t="shared" ref="M264:M327" si="65">+H264+L264</f>
        <v>42234.769272921105</v>
      </c>
      <c r="N264" s="88">
        <f t="shared" ref="N264:N327" si="66">D264+M264</f>
        <v>235091.76927292111</v>
      </c>
      <c r="O264" s="88">
        <f t="shared" ref="O264:O327" si="67">N264/T264*1000</f>
        <v>28838.538919641942</v>
      </c>
      <c r="P264" s="89">
        <f t="shared" si="62"/>
        <v>0.93939526521912819</v>
      </c>
      <c r="Q264" s="197">
        <v>719.94650888727483</v>
      </c>
      <c r="R264" s="89">
        <f t="shared" ref="R264:S327" si="68">(D264-U264)/U264</f>
        <v>-2.8849882377271672E-3</v>
      </c>
      <c r="S264" s="89">
        <f t="shared" si="68"/>
        <v>-5.4536113053189027E-3</v>
      </c>
      <c r="T264" s="91">
        <v>8152</v>
      </c>
      <c r="U264" s="193">
        <v>193415</v>
      </c>
      <c r="V264" s="193">
        <v>23787.357028655762</v>
      </c>
      <c r="W264" s="199"/>
      <c r="X264" s="88">
        <v>0</v>
      </c>
      <c r="Y264" s="88">
        <f t="shared" ref="Y264:Y327" si="69">X264*1000/T264</f>
        <v>0</v>
      </c>
    </row>
    <row r="265" spans="2:27" x14ac:dyDescent="0.25">
      <c r="B265" s="85">
        <v>4631</v>
      </c>
      <c r="C265" s="85" t="s">
        <v>281</v>
      </c>
      <c r="D265" s="1">
        <v>763588</v>
      </c>
      <c r="E265" s="85">
        <f t="shared" si="63"/>
        <v>25520.989304812832</v>
      </c>
      <c r="F265" s="86">
        <f t="shared" si="56"/>
        <v>0.83132840340674397</v>
      </c>
      <c r="G265" s="190">
        <f t="shared" si="57"/>
        <v>3107.4508187720594</v>
      </c>
      <c r="H265" s="190">
        <f t="shared" si="58"/>
        <v>92974.928497660017</v>
      </c>
      <c r="I265" s="190">
        <f t="shared" si="59"/>
        <v>738.17705418688195</v>
      </c>
      <c r="J265" s="87">
        <f t="shared" si="60"/>
        <v>22086.257461271511</v>
      </c>
      <c r="K265" s="190">
        <f t="shared" si="64"/>
        <v>303.26675982565877</v>
      </c>
      <c r="L265" s="87">
        <f t="shared" si="61"/>
        <v>9073.7414539837118</v>
      </c>
      <c r="M265" s="88">
        <f t="shared" si="65"/>
        <v>102048.66995164374</v>
      </c>
      <c r="N265" s="88">
        <f t="shared" si="66"/>
        <v>865636.66995164379</v>
      </c>
      <c r="O265" s="88">
        <f t="shared" si="67"/>
        <v>28931.706883410556</v>
      </c>
      <c r="P265" s="89">
        <f t="shared" si="62"/>
        <v>0.94243014657279944</v>
      </c>
      <c r="Q265" s="197">
        <v>3659.0687862987688</v>
      </c>
      <c r="R265" s="89">
        <f t="shared" si="68"/>
        <v>2.7056836034174792E-2</v>
      </c>
      <c r="S265" s="89">
        <f t="shared" si="68"/>
        <v>1.5831983581528625E-2</v>
      </c>
      <c r="T265" s="91">
        <v>29920</v>
      </c>
      <c r="U265" s="193">
        <v>743472</v>
      </c>
      <c r="V265" s="193">
        <v>25123.23860372385</v>
      </c>
      <c r="W265" s="199"/>
      <c r="X265" s="88">
        <v>0</v>
      </c>
      <c r="Y265" s="88">
        <f t="shared" si="69"/>
        <v>0</v>
      </c>
      <c r="Z265" s="1"/>
      <c r="AA265" s="1"/>
    </row>
    <row r="266" spans="2:27" x14ac:dyDescent="0.25">
      <c r="B266" s="85">
        <v>4632</v>
      </c>
      <c r="C266" s="85" t="s">
        <v>282</v>
      </c>
      <c r="D266" s="1">
        <v>106364</v>
      </c>
      <c r="E266" s="85">
        <f t="shared" si="63"/>
        <v>37242.296918767504</v>
      </c>
      <c r="F266" s="86">
        <f t="shared" si="56"/>
        <v>1.2131418130738467</v>
      </c>
      <c r="G266" s="190">
        <f t="shared" si="57"/>
        <v>-3925.3337496007434</v>
      </c>
      <c r="H266" s="190">
        <f t="shared" si="58"/>
        <v>-11210.753188859724</v>
      </c>
      <c r="I266" s="190">
        <f t="shared" si="59"/>
        <v>0</v>
      </c>
      <c r="J266" s="87">
        <f t="shared" si="60"/>
        <v>0</v>
      </c>
      <c r="K266" s="190">
        <f t="shared" si="64"/>
        <v>-434.91029436122318</v>
      </c>
      <c r="L266" s="87">
        <f t="shared" si="61"/>
        <v>-1242.1038006956533</v>
      </c>
      <c r="M266" s="88">
        <f t="shared" si="65"/>
        <v>-12452.856989555377</v>
      </c>
      <c r="N266" s="88">
        <f t="shared" si="66"/>
        <v>93911.143010444619</v>
      </c>
      <c r="O266" s="88">
        <f t="shared" si="67"/>
        <v>32882.052874805537</v>
      </c>
      <c r="P266" s="89">
        <f t="shared" si="62"/>
        <v>1.0711099084232267</v>
      </c>
      <c r="Q266" s="197">
        <v>481.34092797168523</v>
      </c>
      <c r="R266" s="89">
        <f t="shared" si="68"/>
        <v>0.11805577454721285</v>
      </c>
      <c r="S266" s="89">
        <f t="shared" si="68"/>
        <v>0.13097448622790536</v>
      </c>
      <c r="T266" s="91">
        <v>2856</v>
      </c>
      <c r="U266" s="193">
        <v>95133</v>
      </c>
      <c r="V266" s="193">
        <v>32929.38733125649</v>
      </c>
      <c r="W266" s="199"/>
      <c r="X266" s="88">
        <v>0</v>
      </c>
      <c r="Y266" s="88">
        <f t="shared" si="69"/>
        <v>0</v>
      </c>
    </row>
    <row r="267" spans="2:27" x14ac:dyDescent="0.25">
      <c r="B267" s="85">
        <v>4633</v>
      </c>
      <c r="C267" s="85" t="s">
        <v>283</v>
      </c>
      <c r="D267" s="1">
        <v>13035</v>
      </c>
      <c r="E267" s="85">
        <f t="shared" si="63"/>
        <v>25409.356725146201</v>
      </c>
      <c r="F267" s="86">
        <f t="shared" si="56"/>
        <v>0.82769205008540414</v>
      </c>
      <c r="G267" s="190">
        <f t="shared" si="57"/>
        <v>3174.4303665720386</v>
      </c>
      <c r="H267" s="190">
        <f t="shared" si="58"/>
        <v>1628.4827780514556</v>
      </c>
      <c r="I267" s="190">
        <f t="shared" si="59"/>
        <v>777.24845707020302</v>
      </c>
      <c r="J267" s="87">
        <f t="shared" si="60"/>
        <v>398.72845847701416</v>
      </c>
      <c r="K267" s="190">
        <f t="shared" si="64"/>
        <v>342.33816270897984</v>
      </c>
      <c r="L267" s="87">
        <f t="shared" si="61"/>
        <v>175.61947746970665</v>
      </c>
      <c r="M267" s="88">
        <f t="shared" si="65"/>
        <v>1804.1022555211623</v>
      </c>
      <c r="N267" s="88">
        <f t="shared" si="66"/>
        <v>14839.102255521162</v>
      </c>
      <c r="O267" s="88">
        <f t="shared" si="67"/>
        <v>28926.125254427217</v>
      </c>
      <c r="P267" s="89">
        <f t="shared" si="62"/>
        <v>0.94224832890673216</v>
      </c>
      <c r="Q267" s="197">
        <v>63.673437077914286</v>
      </c>
      <c r="R267" s="89">
        <f t="shared" si="68"/>
        <v>-3.3585409252669042E-2</v>
      </c>
      <c r="S267" s="89">
        <f t="shared" si="68"/>
        <v>-5.4307749405145864E-2</v>
      </c>
      <c r="T267" s="91">
        <v>513</v>
      </c>
      <c r="U267" s="193">
        <v>13488</v>
      </c>
      <c r="V267" s="193">
        <v>26868.525896414343</v>
      </c>
      <c r="W267" s="199"/>
      <c r="X267" s="88">
        <v>0</v>
      </c>
      <c r="Y267" s="88">
        <f t="shared" si="69"/>
        <v>0</v>
      </c>
    </row>
    <row r="268" spans="2:27" x14ac:dyDescent="0.25">
      <c r="B268" s="85">
        <v>4634</v>
      </c>
      <c r="C268" s="85" t="s">
        <v>284</v>
      </c>
      <c r="D268" s="1">
        <v>56311</v>
      </c>
      <c r="E268" s="85">
        <f t="shared" si="63"/>
        <v>34045.344619105199</v>
      </c>
      <c r="F268" s="86">
        <f t="shared" si="56"/>
        <v>1.1090033245809818</v>
      </c>
      <c r="G268" s="190">
        <f t="shared" si="57"/>
        <v>-2007.1623698033602</v>
      </c>
      <c r="H268" s="190">
        <f t="shared" si="58"/>
        <v>-3319.846559654758</v>
      </c>
      <c r="I268" s="190">
        <f t="shared" si="59"/>
        <v>0</v>
      </c>
      <c r="J268" s="87">
        <f t="shared" si="60"/>
        <v>0</v>
      </c>
      <c r="K268" s="190">
        <f t="shared" si="64"/>
        <v>-434.91029436122318</v>
      </c>
      <c r="L268" s="87">
        <f t="shared" si="61"/>
        <v>-719.34162687346316</v>
      </c>
      <c r="M268" s="88">
        <f t="shared" si="65"/>
        <v>-4039.1881865282212</v>
      </c>
      <c r="N268" s="88">
        <f t="shared" si="66"/>
        <v>52271.811813471781</v>
      </c>
      <c r="O268" s="88">
        <f t="shared" si="67"/>
        <v>31603.271954940617</v>
      </c>
      <c r="P268" s="89">
        <f t="shared" si="62"/>
        <v>1.0294545130260808</v>
      </c>
      <c r="Q268" s="197">
        <v>-536.81460263825329</v>
      </c>
      <c r="R268" s="89">
        <f t="shared" si="68"/>
        <v>0.24235538101751755</v>
      </c>
      <c r="S268" s="89">
        <f t="shared" si="68"/>
        <v>0.22357733716900599</v>
      </c>
      <c r="T268" s="91">
        <v>1654</v>
      </c>
      <c r="U268" s="193">
        <v>45326</v>
      </c>
      <c r="V268" s="193">
        <v>27824.432166973605</v>
      </c>
      <c r="W268" s="199"/>
      <c r="X268" s="88">
        <v>0</v>
      </c>
      <c r="Y268" s="88">
        <f t="shared" si="69"/>
        <v>0</v>
      </c>
    </row>
    <row r="269" spans="2:27" x14ac:dyDescent="0.25">
      <c r="B269" s="85">
        <v>4635</v>
      </c>
      <c r="C269" s="85" t="s">
        <v>285</v>
      </c>
      <c r="D269" s="1">
        <v>77240</v>
      </c>
      <c r="E269" s="85">
        <f t="shared" si="63"/>
        <v>34667.863554757634</v>
      </c>
      <c r="F269" s="86">
        <f t="shared" si="56"/>
        <v>1.1292814441587682</v>
      </c>
      <c r="G269" s="190">
        <f t="shared" si="57"/>
        <v>-2380.6737311948214</v>
      </c>
      <c r="H269" s="190">
        <f t="shared" si="58"/>
        <v>-5304.1410731020615</v>
      </c>
      <c r="I269" s="190">
        <f t="shared" si="59"/>
        <v>0</v>
      </c>
      <c r="J269" s="87">
        <f t="shared" si="60"/>
        <v>0</v>
      </c>
      <c r="K269" s="190">
        <f t="shared" si="64"/>
        <v>-434.91029436122318</v>
      </c>
      <c r="L269" s="87">
        <f t="shared" si="61"/>
        <v>-968.98013583680518</v>
      </c>
      <c r="M269" s="88">
        <f t="shared" si="65"/>
        <v>-6273.1212089388664</v>
      </c>
      <c r="N269" s="88">
        <f t="shared" si="66"/>
        <v>70966.878791061128</v>
      </c>
      <c r="O269" s="88">
        <f t="shared" si="67"/>
        <v>31852.279529201584</v>
      </c>
      <c r="P269" s="89">
        <f t="shared" si="62"/>
        <v>1.0375657608571953</v>
      </c>
      <c r="Q269" s="197">
        <v>275.1578387678237</v>
      </c>
      <c r="R269" s="89">
        <f t="shared" si="68"/>
        <v>2.9523492169276907E-2</v>
      </c>
      <c r="S269" s="89">
        <f t="shared" si="68"/>
        <v>3.0447660474635332E-2</v>
      </c>
      <c r="T269" s="91">
        <v>2228</v>
      </c>
      <c r="U269" s="193">
        <v>75025</v>
      </c>
      <c r="V269" s="193">
        <v>33643.497757847537</v>
      </c>
      <c r="W269" s="199"/>
      <c r="X269" s="88">
        <v>0</v>
      </c>
      <c r="Y269" s="88">
        <f t="shared" si="69"/>
        <v>0</v>
      </c>
    </row>
    <row r="270" spans="2:27" x14ac:dyDescent="0.25">
      <c r="B270" s="85">
        <v>4636</v>
      </c>
      <c r="C270" s="85" t="s">
        <v>286</v>
      </c>
      <c r="D270" s="1">
        <v>22899</v>
      </c>
      <c r="E270" s="85">
        <f t="shared" si="63"/>
        <v>30289.682539682541</v>
      </c>
      <c r="F270" s="86">
        <f t="shared" si="56"/>
        <v>0.98666525520085391</v>
      </c>
      <c r="G270" s="190">
        <f t="shared" si="57"/>
        <v>246.23487785023462</v>
      </c>
      <c r="H270" s="190">
        <f t="shared" si="58"/>
        <v>186.15356765477739</v>
      </c>
      <c r="I270" s="190">
        <f t="shared" si="59"/>
        <v>0</v>
      </c>
      <c r="J270" s="87">
        <f t="shared" si="60"/>
        <v>0</v>
      </c>
      <c r="K270" s="190">
        <f t="shared" si="64"/>
        <v>-434.91029436122318</v>
      </c>
      <c r="L270" s="87">
        <f t="shared" si="61"/>
        <v>-328.79218253708473</v>
      </c>
      <c r="M270" s="88">
        <f t="shared" si="65"/>
        <v>-142.63861488230734</v>
      </c>
      <c r="N270" s="88">
        <f t="shared" si="66"/>
        <v>22756.361385117692</v>
      </c>
      <c r="O270" s="88">
        <f t="shared" si="67"/>
        <v>30101.007123171552</v>
      </c>
      <c r="P270" s="89">
        <f t="shared" si="62"/>
        <v>0.98051928527402976</v>
      </c>
      <c r="Q270" s="197">
        <v>50.94906916897429</v>
      </c>
      <c r="R270" s="89">
        <f t="shared" si="68"/>
        <v>9.8115379082146459E-2</v>
      </c>
      <c r="S270" s="89">
        <f t="shared" si="68"/>
        <v>0.11554578192472025</v>
      </c>
      <c r="T270" s="91">
        <v>756</v>
      </c>
      <c r="U270" s="193">
        <v>20853</v>
      </c>
      <c r="V270" s="193">
        <v>27152.34375</v>
      </c>
      <c r="W270" s="199"/>
      <c r="X270" s="88">
        <v>0</v>
      </c>
      <c r="Y270" s="88">
        <f t="shared" si="69"/>
        <v>0</v>
      </c>
    </row>
    <row r="271" spans="2:27" x14ac:dyDescent="0.25">
      <c r="B271" s="85">
        <v>4637</v>
      </c>
      <c r="C271" s="85" t="s">
        <v>287</v>
      </c>
      <c r="D271" s="1">
        <v>35548</v>
      </c>
      <c r="E271" s="85">
        <f t="shared" si="63"/>
        <v>28034.700315457412</v>
      </c>
      <c r="F271" s="86">
        <f t="shared" si="56"/>
        <v>0.91321078406786615</v>
      </c>
      <c r="G271" s="190">
        <f t="shared" si="57"/>
        <v>1599.2242123853116</v>
      </c>
      <c r="H271" s="190">
        <f t="shared" si="58"/>
        <v>2027.8163013045751</v>
      </c>
      <c r="I271" s="190">
        <f t="shared" si="59"/>
        <v>0</v>
      </c>
      <c r="J271" s="87">
        <f t="shared" si="60"/>
        <v>0</v>
      </c>
      <c r="K271" s="190">
        <f t="shared" si="64"/>
        <v>-434.91029436122318</v>
      </c>
      <c r="L271" s="87">
        <f t="shared" si="61"/>
        <v>-551.46625325003106</v>
      </c>
      <c r="M271" s="88">
        <f t="shared" si="65"/>
        <v>1476.350048054544</v>
      </c>
      <c r="N271" s="88">
        <f t="shared" si="66"/>
        <v>37024.350048054541</v>
      </c>
      <c r="O271" s="88">
        <f t="shared" si="67"/>
        <v>29199.014233481499</v>
      </c>
      <c r="P271" s="89">
        <f t="shared" si="62"/>
        <v>0.95113749682083459</v>
      </c>
      <c r="Q271" s="197">
        <v>71.412989029445498</v>
      </c>
      <c r="R271" s="89">
        <f t="shared" si="68"/>
        <v>-2.578859382279591E-2</v>
      </c>
      <c r="S271" s="89">
        <f t="shared" si="68"/>
        <v>-8.8858722645164291E-3</v>
      </c>
      <c r="T271" s="91">
        <v>1268</v>
      </c>
      <c r="U271" s="193">
        <v>36489</v>
      </c>
      <c r="V271" s="193">
        <v>28286.046511627908</v>
      </c>
      <c r="W271" s="199"/>
      <c r="X271" s="88">
        <v>0</v>
      </c>
      <c r="Y271" s="88">
        <f t="shared" si="69"/>
        <v>0</v>
      </c>
    </row>
    <row r="272" spans="2:27" x14ac:dyDescent="0.25">
      <c r="B272" s="85">
        <v>4638</v>
      </c>
      <c r="C272" s="85" t="s">
        <v>288</v>
      </c>
      <c r="D272" s="1">
        <v>116835</v>
      </c>
      <c r="E272" s="85">
        <f t="shared" si="63"/>
        <v>29585.971131932132</v>
      </c>
      <c r="F272" s="86">
        <f t="shared" si="56"/>
        <v>0.96374234754719434</v>
      </c>
      <c r="G272" s="190">
        <f t="shared" si="57"/>
        <v>668.4617225004796</v>
      </c>
      <c r="H272" s="190">
        <f t="shared" si="58"/>
        <v>2639.7553421543939</v>
      </c>
      <c r="I272" s="190">
        <f t="shared" si="59"/>
        <v>0</v>
      </c>
      <c r="J272" s="87">
        <f t="shared" si="60"/>
        <v>0</v>
      </c>
      <c r="K272" s="190">
        <f t="shared" si="64"/>
        <v>-434.91029436122318</v>
      </c>
      <c r="L272" s="87">
        <f t="shared" si="61"/>
        <v>-1717.4607524324704</v>
      </c>
      <c r="M272" s="88">
        <f t="shared" si="65"/>
        <v>922.29458972192356</v>
      </c>
      <c r="N272" s="88">
        <f t="shared" si="66"/>
        <v>117757.29458972192</v>
      </c>
      <c r="O272" s="88">
        <f t="shared" si="67"/>
        <v>29819.522560071389</v>
      </c>
      <c r="P272" s="89">
        <f t="shared" si="62"/>
        <v>0.97135012221256589</v>
      </c>
      <c r="Q272" s="197">
        <v>139.33792876757389</v>
      </c>
      <c r="R272" s="92">
        <f t="shared" si="68"/>
        <v>0.16132398986133889</v>
      </c>
      <c r="S272" s="92">
        <f t="shared" si="68"/>
        <v>0.16602927824771038</v>
      </c>
      <c r="T272" s="91">
        <v>3949</v>
      </c>
      <c r="U272" s="193">
        <v>100605</v>
      </c>
      <c r="V272" s="193">
        <v>25373.266078184111</v>
      </c>
      <c r="W272" s="199"/>
      <c r="X272" s="88">
        <v>0</v>
      </c>
      <c r="Y272" s="88">
        <f t="shared" si="69"/>
        <v>0</v>
      </c>
      <c r="Z272" s="1"/>
    </row>
    <row r="273" spans="2:28" x14ac:dyDescent="0.25">
      <c r="B273" s="85">
        <v>4639</v>
      </c>
      <c r="C273" s="85" t="s">
        <v>289</v>
      </c>
      <c r="D273" s="1">
        <v>78954</v>
      </c>
      <c r="E273" s="85">
        <f t="shared" si="63"/>
        <v>30829.363529871145</v>
      </c>
      <c r="F273" s="86">
        <f t="shared" si="56"/>
        <v>1.0042449865570304</v>
      </c>
      <c r="G273" s="190">
        <f t="shared" si="57"/>
        <v>-77.573716262928059</v>
      </c>
      <c r="H273" s="190">
        <f t="shared" si="58"/>
        <v>-198.66628734935875</v>
      </c>
      <c r="I273" s="190">
        <f t="shared" si="59"/>
        <v>0</v>
      </c>
      <c r="J273" s="87">
        <f t="shared" si="60"/>
        <v>0</v>
      </c>
      <c r="K273" s="190">
        <f t="shared" si="64"/>
        <v>-434.91029436122318</v>
      </c>
      <c r="L273" s="87">
        <f t="shared" si="61"/>
        <v>-1113.8052638590925</v>
      </c>
      <c r="M273" s="88">
        <f t="shared" si="65"/>
        <v>-1312.4715512084513</v>
      </c>
      <c r="N273" s="88">
        <f t="shared" si="66"/>
        <v>77641.528448791549</v>
      </c>
      <c r="O273" s="88">
        <f t="shared" si="67"/>
        <v>30316.879519246992</v>
      </c>
      <c r="P273" s="89">
        <f t="shared" si="62"/>
        <v>0.98755117781650026</v>
      </c>
      <c r="Q273" s="197">
        <v>-37.343166479176489</v>
      </c>
      <c r="R273" s="92">
        <f t="shared" si="68"/>
        <v>8.2510694307337942E-2</v>
      </c>
      <c r="S273" s="92">
        <f t="shared" si="68"/>
        <v>8.2088003680900121E-2</v>
      </c>
      <c r="T273" s="91">
        <v>2561</v>
      </c>
      <c r="U273" s="193">
        <v>72936</v>
      </c>
      <c r="V273" s="193">
        <v>28490.625</v>
      </c>
      <c r="W273" s="199"/>
      <c r="X273" s="88">
        <v>0</v>
      </c>
      <c r="Y273" s="88">
        <f t="shared" si="69"/>
        <v>0</v>
      </c>
      <c r="Z273" s="1"/>
    </row>
    <row r="274" spans="2:28" x14ac:dyDescent="0.25">
      <c r="B274" s="85">
        <v>4640</v>
      </c>
      <c r="C274" s="85" t="s">
        <v>290</v>
      </c>
      <c r="D274" s="1">
        <v>311325</v>
      </c>
      <c r="E274" s="85">
        <f t="shared" si="63"/>
        <v>25522.626660108217</v>
      </c>
      <c r="F274" s="86">
        <f t="shared" si="56"/>
        <v>0.83138173911200464</v>
      </c>
      <c r="G274" s="190">
        <f t="shared" si="57"/>
        <v>3106.4684055948287</v>
      </c>
      <c r="H274" s="190">
        <f t="shared" si="58"/>
        <v>37892.701611445715</v>
      </c>
      <c r="I274" s="190">
        <f t="shared" si="59"/>
        <v>737.60397983349731</v>
      </c>
      <c r="J274" s="87">
        <f t="shared" si="60"/>
        <v>8997.2933460089989</v>
      </c>
      <c r="K274" s="190">
        <f t="shared" si="64"/>
        <v>302.69368547227413</v>
      </c>
      <c r="L274" s="87">
        <f t="shared" si="61"/>
        <v>3692.2575753908</v>
      </c>
      <c r="M274" s="88">
        <f t="shared" si="65"/>
        <v>41584.959186836517</v>
      </c>
      <c r="N274" s="88">
        <f t="shared" si="66"/>
        <v>352909.9591868365</v>
      </c>
      <c r="O274" s="88">
        <f t="shared" si="67"/>
        <v>28931.788751175314</v>
      </c>
      <c r="P274" s="89">
        <f t="shared" si="62"/>
        <v>0.94243281335806206</v>
      </c>
      <c r="Q274" s="197">
        <v>659.32950385264121</v>
      </c>
      <c r="R274" s="92">
        <f t="shared" si="68"/>
        <v>3.7532118255166412E-2</v>
      </c>
      <c r="S274" s="92">
        <f t="shared" si="68"/>
        <v>2.8941304683780079E-2</v>
      </c>
      <c r="T274" s="91">
        <v>12198</v>
      </c>
      <c r="U274" s="193">
        <v>300063</v>
      </c>
      <c r="V274" s="193">
        <v>24804.744978093742</v>
      </c>
      <c r="W274" s="199"/>
      <c r="X274" s="88">
        <v>0</v>
      </c>
      <c r="Y274" s="88">
        <f t="shared" si="69"/>
        <v>0</v>
      </c>
      <c r="Z274" s="1"/>
      <c r="AA274" s="1"/>
    </row>
    <row r="275" spans="2:28" x14ac:dyDescent="0.25">
      <c r="B275" s="85">
        <v>4641</v>
      </c>
      <c r="C275" s="85" t="s">
        <v>291</v>
      </c>
      <c r="D275" s="1">
        <v>81128</v>
      </c>
      <c r="E275" s="85">
        <f t="shared" si="63"/>
        <v>45705.915492957742</v>
      </c>
      <c r="F275" s="86">
        <f t="shared" si="56"/>
        <v>1.4888382773562228</v>
      </c>
      <c r="G275" s="190">
        <f t="shared" si="57"/>
        <v>-9003.5048941148852</v>
      </c>
      <c r="H275" s="190">
        <f t="shared" si="58"/>
        <v>-15981.221187053921</v>
      </c>
      <c r="I275" s="190">
        <f t="shared" si="59"/>
        <v>0</v>
      </c>
      <c r="J275" s="87">
        <f t="shared" si="60"/>
        <v>0</v>
      </c>
      <c r="K275" s="190">
        <f t="shared" si="64"/>
        <v>-434.91029436122318</v>
      </c>
      <c r="L275" s="87">
        <f t="shared" si="61"/>
        <v>-771.96577249117115</v>
      </c>
      <c r="M275" s="88">
        <f t="shared" si="65"/>
        <v>-16753.186959545092</v>
      </c>
      <c r="N275" s="88">
        <f t="shared" si="66"/>
        <v>64374.813040454908</v>
      </c>
      <c r="O275" s="88">
        <f t="shared" si="67"/>
        <v>36267.500304481633</v>
      </c>
      <c r="P275" s="89">
        <f t="shared" si="62"/>
        <v>1.1813884941361774</v>
      </c>
      <c r="Q275" s="197">
        <v>-47.409262202472746</v>
      </c>
      <c r="R275" s="92">
        <f t="shared" si="68"/>
        <v>3.4189123728424649E-2</v>
      </c>
      <c r="S275" s="92">
        <f t="shared" si="68"/>
        <v>2.8945347889801624E-2</v>
      </c>
      <c r="T275" s="91">
        <v>1775</v>
      </c>
      <c r="U275" s="193">
        <v>78446</v>
      </c>
      <c r="V275" s="193">
        <v>44420.158550396372</v>
      </c>
      <c r="W275" s="199"/>
      <c r="X275" s="88">
        <v>0</v>
      </c>
      <c r="Y275" s="88">
        <f t="shared" si="69"/>
        <v>0</v>
      </c>
    </row>
    <row r="276" spans="2:28" x14ac:dyDescent="0.25">
      <c r="B276" s="85">
        <v>4642</v>
      </c>
      <c r="C276" s="85" t="s">
        <v>292</v>
      </c>
      <c r="D276" s="1">
        <v>67443</v>
      </c>
      <c r="E276" s="85">
        <f t="shared" si="63"/>
        <v>31678.252700798494</v>
      </c>
      <c r="F276" s="86">
        <f t="shared" si="56"/>
        <v>1.0318969584577915</v>
      </c>
      <c r="G276" s="190">
        <f t="shared" si="57"/>
        <v>-586.90721881933712</v>
      </c>
      <c r="H276" s="190">
        <f t="shared" si="58"/>
        <v>-1249.5254688663688</v>
      </c>
      <c r="I276" s="190">
        <f t="shared" si="59"/>
        <v>0</v>
      </c>
      <c r="J276" s="87">
        <f t="shared" si="60"/>
        <v>0</v>
      </c>
      <c r="K276" s="190">
        <f t="shared" si="64"/>
        <v>-434.91029436122318</v>
      </c>
      <c r="L276" s="87">
        <f t="shared" si="61"/>
        <v>-925.92401669504409</v>
      </c>
      <c r="M276" s="88">
        <f t="shared" si="65"/>
        <v>-2175.449485561413</v>
      </c>
      <c r="N276" s="88">
        <f t="shared" si="66"/>
        <v>65267.55051443859</v>
      </c>
      <c r="O276" s="88">
        <f t="shared" si="67"/>
        <v>30656.435187617939</v>
      </c>
      <c r="P276" s="89">
        <f t="shared" si="62"/>
        <v>0.99861196657680495</v>
      </c>
      <c r="Q276" s="197">
        <v>53.971651138558173</v>
      </c>
      <c r="R276" s="92">
        <f t="shared" si="68"/>
        <v>1.1275884302229686E-2</v>
      </c>
      <c r="S276" s="92">
        <f t="shared" si="68"/>
        <v>5.575879317905123E-3</v>
      </c>
      <c r="T276" s="91">
        <v>2129</v>
      </c>
      <c r="U276" s="193">
        <v>66691</v>
      </c>
      <c r="V276" s="193">
        <v>31502.598016060463</v>
      </c>
      <c r="W276" s="199"/>
      <c r="X276" s="88">
        <v>0</v>
      </c>
      <c r="Y276" s="88">
        <f t="shared" si="69"/>
        <v>0</v>
      </c>
    </row>
    <row r="277" spans="2:28" x14ac:dyDescent="0.25">
      <c r="B277" s="85">
        <v>4643</v>
      </c>
      <c r="C277" s="85" t="s">
        <v>293</v>
      </c>
      <c r="D277" s="1">
        <v>166004</v>
      </c>
      <c r="E277" s="85">
        <f t="shared" si="63"/>
        <v>32096.674400618718</v>
      </c>
      <c r="F277" s="86">
        <f t="shared" si="56"/>
        <v>1.0455267531145638</v>
      </c>
      <c r="G277" s="190">
        <f t="shared" si="57"/>
        <v>-837.9602387114719</v>
      </c>
      <c r="H277" s="190">
        <f t="shared" si="58"/>
        <v>-4333.9303546157334</v>
      </c>
      <c r="I277" s="190">
        <f t="shared" si="59"/>
        <v>0</v>
      </c>
      <c r="J277" s="87">
        <f t="shared" si="60"/>
        <v>0</v>
      </c>
      <c r="K277" s="190">
        <f t="shared" si="64"/>
        <v>-434.91029436122318</v>
      </c>
      <c r="L277" s="87">
        <f t="shared" si="61"/>
        <v>-2249.3560424362463</v>
      </c>
      <c r="M277" s="88">
        <f t="shared" si="65"/>
        <v>-6583.2863970519793</v>
      </c>
      <c r="N277" s="88">
        <f t="shared" si="66"/>
        <v>159420.71360294803</v>
      </c>
      <c r="O277" s="88">
        <f t="shared" si="67"/>
        <v>30823.803867546023</v>
      </c>
      <c r="P277" s="89">
        <f t="shared" si="62"/>
        <v>1.0040638844395138</v>
      </c>
      <c r="Q277" s="197">
        <v>-4636.8246220344818</v>
      </c>
      <c r="R277" s="92">
        <f t="shared" si="68"/>
        <v>1.2793840409500509E-2</v>
      </c>
      <c r="S277" s="92">
        <f t="shared" si="68"/>
        <v>1.9060159607703152E-2</v>
      </c>
      <c r="T277" s="91">
        <v>5172</v>
      </c>
      <c r="U277" s="193">
        <v>163907</v>
      </c>
      <c r="V277" s="193">
        <v>31496.348962336666</v>
      </c>
      <c r="W277" s="199"/>
      <c r="X277" s="88">
        <v>0</v>
      </c>
      <c r="Y277" s="88">
        <f t="shared" si="69"/>
        <v>0</v>
      </c>
    </row>
    <row r="278" spans="2:28" x14ac:dyDescent="0.25">
      <c r="B278" s="85">
        <v>4644</v>
      </c>
      <c r="C278" s="85" t="s">
        <v>294</v>
      </c>
      <c r="D278" s="1">
        <v>156102</v>
      </c>
      <c r="E278" s="85">
        <f t="shared" si="63"/>
        <v>29442.09732176537</v>
      </c>
      <c r="F278" s="86">
        <f t="shared" si="56"/>
        <v>0.95905575865875248</v>
      </c>
      <c r="G278" s="190">
        <f t="shared" si="57"/>
        <v>754.786008600537</v>
      </c>
      <c r="H278" s="190">
        <f t="shared" si="58"/>
        <v>4001.8754176000475</v>
      </c>
      <c r="I278" s="190">
        <f t="shared" si="59"/>
        <v>0</v>
      </c>
      <c r="J278" s="87">
        <f t="shared" si="60"/>
        <v>0</v>
      </c>
      <c r="K278" s="190">
        <f t="shared" si="64"/>
        <v>-434.91029436122318</v>
      </c>
      <c r="L278" s="87">
        <f t="shared" si="61"/>
        <v>-2305.8943807032051</v>
      </c>
      <c r="M278" s="88">
        <f t="shared" si="65"/>
        <v>1695.9810368968424</v>
      </c>
      <c r="N278" s="88">
        <f t="shared" si="66"/>
        <v>157797.98103689685</v>
      </c>
      <c r="O278" s="88">
        <f t="shared" si="67"/>
        <v>29761.973036004685</v>
      </c>
      <c r="P278" s="89">
        <f t="shared" si="62"/>
        <v>0.96947548665718919</v>
      </c>
      <c r="Q278" s="197">
        <v>-4717.3841736323939</v>
      </c>
      <c r="R278" s="92">
        <f t="shared" si="68"/>
        <v>0.11791287409497483</v>
      </c>
      <c r="S278" s="92">
        <f t="shared" si="68"/>
        <v>0.1061054201249033</v>
      </c>
      <c r="T278" s="91">
        <v>5302</v>
      </c>
      <c r="U278" s="193">
        <v>139637</v>
      </c>
      <c r="V278" s="193">
        <v>26617.804041174229</v>
      </c>
      <c r="W278" s="199"/>
      <c r="X278" s="88">
        <v>0</v>
      </c>
      <c r="Y278" s="88">
        <f t="shared" si="69"/>
        <v>0</v>
      </c>
    </row>
    <row r="279" spans="2:28" x14ac:dyDescent="0.25">
      <c r="B279" s="85">
        <v>4645</v>
      </c>
      <c r="C279" s="85" t="s">
        <v>295</v>
      </c>
      <c r="D279" s="1">
        <v>77863</v>
      </c>
      <c r="E279" s="85">
        <f t="shared" si="63"/>
        <v>26403.187521193628</v>
      </c>
      <c r="F279" s="86">
        <f t="shared" si="56"/>
        <v>0.86006539420097694</v>
      </c>
      <c r="G279" s="190">
        <f t="shared" si="57"/>
        <v>2578.1318889435825</v>
      </c>
      <c r="H279" s="190">
        <f t="shared" si="58"/>
        <v>7602.9109404946248</v>
      </c>
      <c r="I279" s="190">
        <f t="shared" si="59"/>
        <v>429.40767845360369</v>
      </c>
      <c r="J279" s="87">
        <f t="shared" si="60"/>
        <v>1266.3232437596773</v>
      </c>
      <c r="K279" s="190">
        <f t="shared" si="64"/>
        <v>-5.5026159076194858</v>
      </c>
      <c r="L279" s="87">
        <f t="shared" si="61"/>
        <v>-16.227214311569863</v>
      </c>
      <c r="M279" s="88">
        <f t="shared" si="65"/>
        <v>7586.6837261830551</v>
      </c>
      <c r="N279" s="88">
        <f t="shared" si="66"/>
        <v>85449.683726183051</v>
      </c>
      <c r="O279" s="88">
        <f t="shared" si="67"/>
        <v>28975.816794229588</v>
      </c>
      <c r="P279" s="89">
        <f t="shared" si="62"/>
        <v>0.94386699611251079</v>
      </c>
      <c r="Q279" s="197">
        <v>270.01250671105117</v>
      </c>
      <c r="R279" s="92">
        <f t="shared" si="68"/>
        <v>-4.0363331607877938E-2</v>
      </c>
      <c r="S279" s="92">
        <f t="shared" si="68"/>
        <v>-3.971250985922252E-2</v>
      </c>
      <c r="T279" s="91">
        <v>2949</v>
      </c>
      <c r="U279" s="193">
        <v>81138</v>
      </c>
      <c r="V279" s="193">
        <v>27495.086411385968</v>
      </c>
      <c r="W279" s="199"/>
      <c r="X279" s="88">
        <v>0</v>
      </c>
      <c r="Y279" s="88">
        <f t="shared" si="69"/>
        <v>0</v>
      </c>
    </row>
    <row r="280" spans="2:28" x14ac:dyDescent="0.25">
      <c r="B280" s="85">
        <v>4646</v>
      </c>
      <c r="C280" s="85" t="s">
        <v>296</v>
      </c>
      <c r="D280" s="1">
        <v>75967</v>
      </c>
      <c r="E280" s="85">
        <f t="shared" si="63"/>
        <v>26078.613113628562</v>
      </c>
      <c r="F280" s="86">
        <f t="shared" si="56"/>
        <v>0.8494926095488996</v>
      </c>
      <c r="G280" s="190">
        <f t="shared" si="57"/>
        <v>2772.8765334826217</v>
      </c>
      <c r="H280" s="190">
        <f t="shared" si="58"/>
        <v>8077.3893420348777</v>
      </c>
      <c r="I280" s="190">
        <f t="shared" si="59"/>
        <v>543.00872110137652</v>
      </c>
      <c r="J280" s="87">
        <f t="shared" si="60"/>
        <v>1581.7844045683098</v>
      </c>
      <c r="K280" s="190">
        <f t="shared" si="64"/>
        <v>108.09842674015334</v>
      </c>
      <c r="L280" s="87">
        <f t="shared" si="61"/>
        <v>314.89071709406664</v>
      </c>
      <c r="M280" s="88">
        <f t="shared" si="65"/>
        <v>8392.2800591289451</v>
      </c>
      <c r="N280" s="88">
        <f t="shared" si="66"/>
        <v>84359.280059128942</v>
      </c>
      <c r="O280" s="88">
        <f t="shared" si="67"/>
        <v>28959.588073851337</v>
      </c>
      <c r="P280" s="89">
        <f t="shared" si="62"/>
        <v>0.94333835687990697</v>
      </c>
      <c r="Q280" s="197">
        <v>205.3441953371721</v>
      </c>
      <c r="R280" s="92">
        <f t="shared" si="68"/>
        <v>-0.17989657889907265</v>
      </c>
      <c r="S280" s="92">
        <f t="shared" si="68"/>
        <v>-0.18327496580371083</v>
      </c>
      <c r="T280" s="91">
        <v>2913</v>
      </c>
      <c r="U280" s="193">
        <v>92631</v>
      </c>
      <c r="V280" s="193">
        <v>31930.713547052739</v>
      </c>
      <c r="W280" s="199"/>
      <c r="X280" s="88">
        <v>0</v>
      </c>
      <c r="Y280" s="88">
        <f t="shared" si="69"/>
        <v>0</v>
      </c>
    </row>
    <row r="281" spans="2:28" x14ac:dyDescent="0.25">
      <c r="B281" s="85">
        <v>4647</v>
      </c>
      <c r="C281" s="85" t="s">
        <v>297</v>
      </c>
      <c r="D281" s="1">
        <v>630683</v>
      </c>
      <c r="E281" s="85">
        <f t="shared" si="63"/>
        <v>28389.961737564707</v>
      </c>
      <c r="F281" s="86">
        <f t="shared" si="56"/>
        <v>0.92478317678764099</v>
      </c>
      <c r="G281" s="190">
        <f t="shared" si="57"/>
        <v>1386.067359120935</v>
      </c>
      <c r="H281" s="190">
        <f t="shared" si="58"/>
        <v>30791.486382871568</v>
      </c>
      <c r="I281" s="190">
        <f t="shared" si="59"/>
        <v>0</v>
      </c>
      <c r="J281" s="87">
        <f t="shared" si="60"/>
        <v>0</v>
      </c>
      <c r="K281" s="190">
        <f t="shared" si="64"/>
        <v>-434.91029436122318</v>
      </c>
      <c r="L281" s="87">
        <f t="shared" si="61"/>
        <v>-9661.5321892345728</v>
      </c>
      <c r="M281" s="88">
        <f t="shared" si="65"/>
        <v>21129.954193636993</v>
      </c>
      <c r="N281" s="88">
        <f t="shared" si="66"/>
        <v>651812.95419363701</v>
      </c>
      <c r="O281" s="88">
        <f t="shared" si="67"/>
        <v>29341.118802324421</v>
      </c>
      <c r="P281" s="89">
        <f t="shared" si="62"/>
        <v>0.9557664539087446</v>
      </c>
      <c r="Q281" s="197">
        <v>223.25816347725777</v>
      </c>
      <c r="R281" s="92">
        <f t="shared" si="68"/>
        <v>3.198806372798534E-3</v>
      </c>
      <c r="S281" s="92">
        <f t="shared" si="68"/>
        <v>-1.2718972882821496E-3</v>
      </c>
      <c r="T281" s="91">
        <v>22215</v>
      </c>
      <c r="U281" s="193">
        <v>628672</v>
      </c>
      <c r="V281" s="193">
        <v>28426.116838487971</v>
      </c>
      <c r="W281" s="199"/>
      <c r="X281" s="88">
        <v>0</v>
      </c>
      <c r="Y281" s="88">
        <f t="shared" si="69"/>
        <v>0</v>
      </c>
      <c r="Z281" s="1"/>
      <c r="AA281" s="1"/>
    </row>
    <row r="282" spans="2:28" x14ac:dyDescent="0.25">
      <c r="B282" s="85">
        <v>4648</v>
      </c>
      <c r="C282" s="85" t="s">
        <v>298</v>
      </c>
      <c r="D282" s="1">
        <v>104421</v>
      </c>
      <c r="E282" s="85">
        <f t="shared" si="63"/>
        <v>29988.799540493968</v>
      </c>
      <c r="F282" s="86">
        <f t="shared" si="56"/>
        <v>0.97686420163117527</v>
      </c>
      <c r="G282" s="190">
        <f t="shared" si="57"/>
        <v>426.76467736337798</v>
      </c>
      <c r="H282" s="190">
        <f t="shared" si="58"/>
        <v>1485.9946065792822</v>
      </c>
      <c r="I282" s="190">
        <f t="shared" si="59"/>
        <v>0</v>
      </c>
      <c r="J282" s="87">
        <f t="shared" si="60"/>
        <v>0</v>
      </c>
      <c r="K282" s="190">
        <f t="shared" si="64"/>
        <v>-434.91029436122318</v>
      </c>
      <c r="L282" s="87">
        <f t="shared" si="61"/>
        <v>-1514.3576449657789</v>
      </c>
      <c r="M282" s="88">
        <f t="shared" si="65"/>
        <v>-28.363038386496783</v>
      </c>
      <c r="N282" s="88">
        <f t="shared" si="66"/>
        <v>104392.63696161351</v>
      </c>
      <c r="O282" s="88">
        <f t="shared" si="67"/>
        <v>29980.653923496124</v>
      </c>
      <c r="P282" s="89">
        <f t="shared" si="62"/>
        <v>0.97659886384615824</v>
      </c>
      <c r="Q282" s="197">
        <v>626.64954873858142</v>
      </c>
      <c r="R282" s="92">
        <f t="shared" si="68"/>
        <v>2.4026438889488189E-2</v>
      </c>
      <c r="S282" s="92">
        <f t="shared" si="68"/>
        <v>3.5496005551375019E-2</v>
      </c>
      <c r="T282" s="91">
        <v>3482</v>
      </c>
      <c r="U282" s="193">
        <v>101971</v>
      </c>
      <c r="V282" s="193">
        <v>28960.806589037205</v>
      </c>
      <c r="W282" s="199"/>
      <c r="X282" s="88">
        <v>0</v>
      </c>
      <c r="Y282" s="88">
        <f t="shared" si="69"/>
        <v>0</v>
      </c>
    </row>
    <row r="283" spans="2:28" x14ac:dyDescent="0.25">
      <c r="B283" s="85">
        <v>4649</v>
      </c>
      <c r="C283" s="85" t="s">
        <v>299</v>
      </c>
      <c r="D283" s="1">
        <v>239265</v>
      </c>
      <c r="E283" s="85">
        <f t="shared" si="63"/>
        <v>25072.304306821752</v>
      </c>
      <c r="F283" s="86">
        <f t="shared" si="56"/>
        <v>0.8167128029471592</v>
      </c>
      <c r="G283" s="190">
        <f t="shared" si="57"/>
        <v>3376.6618175667077</v>
      </c>
      <c r="H283" s="190">
        <f t="shared" si="58"/>
        <v>32223.483725039092</v>
      </c>
      <c r="I283" s="190">
        <f t="shared" si="59"/>
        <v>895.21680348376003</v>
      </c>
      <c r="J283" s="87">
        <f t="shared" si="60"/>
        <v>8543.0539556455224</v>
      </c>
      <c r="K283" s="190">
        <f t="shared" si="64"/>
        <v>460.30650912253685</v>
      </c>
      <c r="L283" s="87">
        <f t="shared" si="61"/>
        <v>4392.7050165563687</v>
      </c>
      <c r="M283" s="88">
        <f t="shared" si="65"/>
        <v>36616.188741595462</v>
      </c>
      <c r="N283" s="88">
        <f t="shared" si="66"/>
        <v>275881.18874159548</v>
      </c>
      <c r="O283" s="88">
        <f t="shared" si="67"/>
        <v>28909.272633511002</v>
      </c>
      <c r="P283" s="89">
        <f t="shared" si="62"/>
        <v>0.94169936654982012</v>
      </c>
      <c r="Q283" s="197">
        <v>358.84154002837749</v>
      </c>
      <c r="R283" s="92">
        <f t="shared" si="68"/>
        <v>2.7995823827384865E-2</v>
      </c>
      <c r="S283" s="92">
        <f t="shared" si="68"/>
        <v>2.6272263816776179E-2</v>
      </c>
      <c r="T283" s="91">
        <v>9543</v>
      </c>
      <c r="U283" s="193">
        <v>232749</v>
      </c>
      <c r="V283" s="193">
        <v>24430.460795633462</v>
      </c>
      <c r="W283" s="199"/>
      <c r="X283" s="88">
        <v>0</v>
      </c>
      <c r="Y283" s="88">
        <f t="shared" si="69"/>
        <v>0</v>
      </c>
      <c r="Z283" s="1"/>
      <c r="AA283" s="1"/>
    </row>
    <row r="284" spans="2:28" x14ac:dyDescent="0.25">
      <c r="B284" s="85">
        <v>4650</v>
      </c>
      <c r="C284" s="85" t="s">
        <v>300</v>
      </c>
      <c r="D284" s="1">
        <v>145224</v>
      </c>
      <c r="E284" s="85">
        <f t="shared" si="63"/>
        <v>24647.657841140528</v>
      </c>
      <c r="F284" s="86">
        <f t="shared" si="56"/>
        <v>0.80288024088967991</v>
      </c>
      <c r="G284" s="190">
        <f t="shared" si="57"/>
        <v>3631.4496969754423</v>
      </c>
      <c r="H284" s="190">
        <f t="shared" si="58"/>
        <v>21396.501614579305</v>
      </c>
      <c r="I284" s="190">
        <f t="shared" si="59"/>
        <v>1043.8430664721884</v>
      </c>
      <c r="J284" s="87">
        <f t="shared" si="60"/>
        <v>6150.3233476541336</v>
      </c>
      <c r="K284" s="190">
        <f t="shared" si="64"/>
        <v>608.93277211096529</v>
      </c>
      <c r="L284" s="87">
        <f t="shared" si="61"/>
        <v>3587.8318932778075</v>
      </c>
      <c r="M284" s="88">
        <f t="shared" si="65"/>
        <v>24984.333507857111</v>
      </c>
      <c r="N284" s="88">
        <f t="shared" si="66"/>
        <v>170208.33350785711</v>
      </c>
      <c r="O284" s="88">
        <f t="shared" si="67"/>
        <v>28888.040310226937</v>
      </c>
      <c r="P284" s="89">
        <f t="shared" si="62"/>
        <v>0.94100773844694607</v>
      </c>
      <c r="Q284" s="197">
        <v>611.89696152646138</v>
      </c>
      <c r="R284" s="92">
        <f t="shared" si="68"/>
        <v>-5.0561104945122705E-3</v>
      </c>
      <c r="S284" s="92">
        <f t="shared" si="68"/>
        <v>-7.9267904201053112E-3</v>
      </c>
      <c r="T284" s="91">
        <v>5892</v>
      </c>
      <c r="U284" s="193">
        <v>145962</v>
      </c>
      <c r="V284" s="193">
        <v>24844.595744680853</v>
      </c>
      <c r="W284" s="199"/>
      <c r="X284" s="88">
        <v>0</v>
      </c>
      <c r="Y284" s="88">
        <f t="shared" si="69"/>
        <v>0</v>
      </c>
    </row>
    <row r="285" spans="2:28" x14ac:dyDescent="0.25">
      <c r="B285" s="85">
        <v>4651</v>
      </c>
      <c r="C285" s="85" t="s">
        <v>301</v>
      </c>
      <c r="D285" s="1">
        <v>183627</v>
      </c>
      <c r="E285" s="85">
        <f t="shared" si="63"/>
        <v>25348.840419657648</v>
      </c>
      <c r="F285" s="86">
        <f t="shared" si="56"/>
        <v>0.82572077369713393</v>
      </c>
      <c r="G285" s="190">
        <f t="shared" si="57"/>
        <v>3210.7401498651698</v>
      </c>
      <c r="H285" s="190">
        <f t="shared" si="58"/>
        <v>23258.60164562329</v>
      </c>
      <c r="I285" s="190">
        <f t="shared" si="59"/>
        <v>798.42916399119633</v>
      </c>
      <c r="J285" s="87">
        <f t="shared" si="60"/>
        <v>5783.8208639522263</v>
      </c>
      <c r="K285" s="190">
        <f t="shared" si="64"/>
        <v>363.51886962997315</v>
      </c>
      <c r="L285" s="87">
        <f t="shared" si="61"/>
        <v>2633.3306915995254</v>
      </c>
      <c r="M285" s="88">
        <f t="shared" si="65"/>
        <v>25891.932337222817</v>
      </c>
      <c r="N285" s="88">
        <f t="shared" si="66"/>
        <v>209518.93233722282</v>
      </c>
      <c r="O285" s="88">
        <f t="shared" si="67"/>
        <v>28923.099439152793</v>
      </c>
      <c r="P285" s="89">
        <f t="shared" si="62"/>
        <v>0.94214976508731874</v>
      </c>
      <c r="Q285" s="197">
        <v>-168.86534465416844</v>
      </c>
      <c r="R285" s="92">
        <f t="shared" si="68"/>
        <v>-3.7256269235003907E-2</v>
      </c>
      <c r="S285" s="92">
        <f t="shared" si="68"/>
        <v>-4.2173651625714091E-2</v>
      </c>
      <c r="T285" s="91">
        <v>7244</v>
      </c>
      <c r="U285" s="193">
        <v>190733</v>
      </c>
      <c r="V285" s="193">
        <v>26464.96461773276</v>
      </c>
      <c r="W285" s="199"/>
      <c r="X285" s="88">
        <v>0</v>
      </c>
      <c r="Y285" s="88">
        <f t="shared" si="69"/>
        <v>0</v>
      </c>
    </row>
    <row r="286" spans="2:28" ht="27.95" customHeight="1" x14ac:dyDescent="0.25">
      <c r="B286" s="85">
        <v>5001</v>
      </c>
      <c r="C286" s="85" t="s">
        <v>302</v>
      </c>
      <c r="D286" s="1">
        <v>6503385</v>
      </c>
      <c r="E286" s="85">
        <f t="shared" si="63"/>
        <v>30581.138907175773</v>
      </c>
      <c r="F286" s="86">
        <f t="shared" si="56"/>
        <v>0.99615924282637225</v>
      </c>
      <c r="G286" s="190">
        <f t="shared" si="57"/>
        <v>71.361057354295184</v>
      </c>
      <c r="H286" s="190">
        <f t="shared" si="58"/>
        <v>15175.642456964415</v>
      </c>
      <c r="I286" s="190">
        <f t="shared" si="59"/>
        <v>0</v>
      </c>
      <c r="J286" s="87">
        <f t="shared" si="60"/>
        <v>0</v>
      </c>
      <c r="K286" s="190">
        <f t="shared" si="64"/>
        <v>-434.91029436122318</v>
      </c>
      <c r="L286" s="87">
        <f t="shared" si="61"/>
        <v>-92488.023198857729</v>
      </c>
      <c r="M286" s="88">
        <f t="shared" si="65"/>
        <v>-77312.380741893314</v>
      </c>
      <c r="N286" s="88">
        <f t="shared" si="66"/>
        <v>6426072.6192581067</v>
      </c>
      <c r="O286" s="88">
        <f t="shared" si="67"/>
        <v>30217.589670168843</v>
      </c>
      <c r="P286" s="89">
        <f t="shared" si="62"/>
        <v>0.98431688032423703</v>
      </c>
      <c r="Q286" s="197">
        <v>6220.4289014208625</v>
      </c>
      <c r="R286" s="92">
        <f t="shared" si="68"/>
        <v>2.8790507908942164E-2</v>
      </c>
      <c r="S286" s="92">
        <f t="shared" si="68"/>
        <v>1.8321671930784759E-2</v>
      </c>
      <c r="T286" s="91">
        <v>212660</v>
      </c>
      <c r="U286" s="193">
        <v>6321389</v>
      </c>
      <c r="V286" s="193">
        <v>30030.922202797203</v>
      </c>
      <c r="W286" s="199"/>
      <c r="X286" s="88">
        <v>0</v>
      </c>
      <c r="Y286" s="88">
        <f t="shared" si="69"/>
        <v>0</v>
      </c>
      <c r="Z286" s="1"/>
      <c r="AA286" s="1"/>
    </row>
    <row r="287" spans="2:28" x14ac:dyDescent="0.25">
      <c r="B287" s="85">
        <v>5006</v>
      </c>
      <c r="C287" s="85" t="s">
        <v>303</v>
      </c>
      <c r="D287" s="1">
        <v>529538</v>
      </c>
      <c r="E287" s="85">
        <f t="shared" si="63"/>
        <v>22105.531204341474</v>
      </c>
      <c r="F287" s="86">
        <f t="shared" si="56"/>
        <v>0.72007224105131262</v>
      </c>
      <c r="G287" s="190">
        <f t="shared" si="57"/>
        <v>5156.7256790548745</v>
      </c>
      <c r="H287" s="190">
        <f t="shared" si="58"/>
        <v>123529.36364175951</v>
      </c>
      <c r="I287" s="190">
        <f t="shared" si="59"/>
        <v>1933.5873893518572</v>
      </c>
      <c r="J287" s="87">
        <f t="shared" si="60"/>
        <v>46319.085911923736</v>
      </c>
      <c r="K287" s="190">
        <f t="shared" si="64"/>
        <v>1498.677094990634</v>
      </c>
      <c r="L287" s="87">
        <f t="shared" si="61"/>
        <v>35900.809810500636</v>
      </c>
      <c r="M287" s="88">
        <f t="shared" si="65"/>
        <v>159430.17345226015</v>
      </c>
      <c r="N287" s="88">
        <f t="shared" si="66"/>
        <v>688968.17345226021</v>
      </c>
      <c r="O287" s="88">
        <f t="shared" si="67"/>
        <v>28760.933978386984</v>
      </c>
      <c r="P287" s="89">
        <f t="shared" si="62"/>
        <v>0.93686733845502768</v>
      </c>
      <c r="Q287" s="197">
        <v>2780.8221933751774</v>
      </c>
      <c r="R287" s="92">
        <f t="shared" si="68"/>
        <v>-8.4950615550250432E-3</v>
      </c>
      <c r="S287" s="92">
        <f t="shared" si="68"/>
        <v>-6.4669362373959175E-3</v>
      </c>
      <c r="T287" s="91">
        <v>23955</v>
      </c>
      <c r="U287" s="193">
        <v>534075</v>
      </c>
      <c r="V287" s="193">
        <v>22249.416763872687</v>
      </c>
      <c r="W287" s="199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25">
      <c r="B288" s="85">
        <v>5007</v>
      </c>
      <c r="C288" s="85" t="s">
        <v>304</v>
      </c>
      <c r="D288" s="1">
        <v>351548</v>
      </c>
      <c r="E288" s="85">
        <f t="shared" si="63"/>
        <v>23557.461636400189</v>
      </c>
      <c r="F288" s="86">
        <f t="shared" si="56"/>
        <v>0.76736786088503939</v>
      </c>
      <c r="G288" s="190">
        <f t="shared" si="57"/>
        <v>4285.5674198196457</v>
      </c>
      <c r="H288" s="190">
        <f t="shared" si="58"/>
        <v>63953.522605968574</v>
      </c>
      <c r="I288" s="190">
        <f t="shared" si="59"/>
        <v>1425.4117381313072</v>
      </c>
      <c r="J288" s="87">
        <f t="shared" si="60"/>
        <v>21271.419368133498</v>
      </c>
      <c r="K288" s="190">
        <f t="shared" si="64"/>
        <v>990.50144377008405</v>
      </c>
      <c r="L288" s="87">
        <f t="shared" si="61"/>
        <v>14781.253045380965</v>
      </c>
      <c r="M288" s="88">
        <f t="shared" si="65"/>
        <v>78734.775651349541</v>
      </c>
      <c r="N288" s="88">
        <f t="shared" si="66"/>
        <v>430282.77565134957</v>
      </c>
      <c r="O288" s="88">
        <f t="shared" si="67"/>
        <v>28833.53049998992</v>
      </c>
      <c r="P288" s="89">
        <f t="shared" si="62"/>
        <v>0.93923211944671403</v>
      </c>
      <c r="Q288" s="197">
        <v>1753.7280731261708</v>
      </c>
      <c r="R288" s="92">
        <f t="shared" si="68"/>
        <v>4.4142478778753328E-3</v>
      </c>
      <c r="S288" s="92">
        <f t="shared" si="68"/>
        <v>9.6641514719564871E-3</v>
      </c>
      <c r="T288" s="91">
        <v>14923</v>
      </c>
      <c r="U288" s="193">
        <v>350003</v>
      </c>
      <c r="V288" s="193">
        <v>23331.977868142127</v>
      </c>
      <c r="W288" s="199"/>
      <c r="X288" s="88">
        <v>0</v>
      </c>
      <c r="Y288" s="88">
        <f t="shared" si="69"/>
        <v>0</v>
      </c>
      <c r="Z288" s="1"/>
      <c r="AA288" s="1"/>
    </row>
    <row r="289" spans="2:25" x14ac:dyDescent="0.25">
      <c r="B289" s="85">
        <v>5014</v>
      </c>
      <c r="C289" s="85" t="s">
        <v>305</v>
      </c>
      <c r="D289" s="1">
        <v>390731</v>
      </c>
      <c r="E289" s="85">
        <f t="shared" si="63"/>
        <v>72478.389909107776</v>
      </c>
      <c r="F289" s="86">
        <f t="shared" si="56"/>
        <v>2.3609329342600076</v>
      </c>
      <c r="G289" s="190">
        <f t="shared" si="57"/>
        <v>-25066.989543804902</v>
      </c>
      <c r="H289" s="190">
        <f t="shared" si="58"/>
        <v>-135136.14063065223</v>
      </c>
      <c r="I289" s="190">
        <f t="shared" si="59"/>
        <v>0</v>
      </c>
      <c r="J289" s="87">
        <f t="shared" si="60"/>
        <v>0</v>
      </c>
      <c r="K289" s="190">
        <f t="shared" si="64"/>
        <v>-434.91029436122318</v>
      </c>
      <c r="L289" s="87">
        <f t="shared" si="61"/>
        <v>-2344.6013969013543</v>
      </c>
      <c r="M289" s="88">
        <f t="shared" si="65"/>
        <v>-137480.74202755358</v>
      </c>
      <c r="N289" s="88">
        <f t="shared" si="66"/>
        <v>253250.25797244642</v>
      </c>
      <c r="O289" s="88">
        <f t="shared" si="67"/>
        <v>46976.490070941647</v>
      </c>
      <c r="P289" s="89">
        <f t="shared" si="62"/>
        <v>1.5302263568976913</v>
      </c>
      <c r="Q289" s="197">
        <v>-1036.7703281879076</v>
      </c>
      <c r="R289" s="89">
        <f t="shared" si="68"/>
        <v>0.37521777540009082</v>
      </c>
      <c r="S289" s="89">
        <f t="shared" si="68"/>
        <v>0.34307579066619881</v>
      </c>
      <c r="T289" s="91">
        <v>5391</v>
      </c>
      <c r="U289" s="193">
        <v>284123</v>
      </c>
      <c r="V289" s="193">
        <v>53964.482431149103</v>
      </c>
      <c r="W289" s="199"/>
      <c r="X289" s="88">
        <v>0</v>
      </c>
      <c r="Y289" s="88">
        <f t="shared" si="69"/>
        <v>0</v>
      </c>
    </row>
    <row r="290" spans="2:25" x14ac:dyDescent="0.25">
      <c r="B290" s="85">
        <v>5020</v>
      </c>
      <c r="C290" s="85" t="s">
        <v>306</v>
      </c>
      <c r="D290" s="1">
        <v>20860</v>
      </c>
      <c r="E290" s="85">
        <f t="shared" si="63"/>
        <v>23075.221238938051</v>
      </c>
      <c r="F290" s="86">
        <f t="shared" si="56"/>
        <v>0.75165921672190628</v>
      </c>
      <c r="G290" s="190">
        <f t="shared" si="57"/>
        <v>4574.9116582969282</v>
      </c>
      <c r="H290" s="190">
        <f t="shared" si="58"/>
        <v>4135.7201391004228</v>
      </c>
      <c r="I290" s="190">
        <f t="shared" si="59"/>
        <v>1594.1958772430553</v>
      </c>
      <c r="J290" s="87">
        <f t="shared" si="60"/>
        <v>1441.153073027722</v>
      </c>
      <c r="K290" s="190">
        <f t="shared" si="64"/>
        <v>1159.2855828818322</v>
      </c>
      <c r="L290" s="87">
        <f t="shared" si="61"/>
        <v>1047.9941669251764</v>
      </c>
      <c r="M290" s="88">
        <f t="shared" si="65"/>
        <v>5183.7143060255994</v>
      </c>
      <c r="N290" s="88">
        <f t="shared" si="66"/>
        <v>26043.714306025598</v>
      </c>
      <c r="O290" s="88">
        <f t="shared" si="67"/>
        <v>28809.418480116812</v>
      </c>
      <c r="P290" s="89">
        <f t="shared" si="62"/>
        <v>0.9384466872385574</v>
      </c>
      <c r="Q290" s="197">
        <v>128.90981894432207</v>
      </c>
      <c r="R290" s="89">
        <f t="shared" si="68"/>
        <v>6.0875756496974014E-2</v>
      </c>
      <c r="S290" s="89">
        <f t="shared" si="68"/>
        <v>6.0875756496973875E-2</v>
      </c>
      <c r="T290" s="91">
        <v>904</v>
      </c>
      <c r="U290" s="193">
        <v>19663</v>
      </c>
      <c r="V290" s="193">
        <v>21751.106194690266</v>
      </c>
      <c r="W290" s="199"/>
      <c r="X290" s="88">
        <v>0</v>
      </c>
      <c r="Y290" s="88">
        <f t="shared" si="69"/>
        <v>0</v>
      </c>
    </row>
    <row r="291" spans="2:25" x14ac:dyDescent="0.25">
      <c r="B291" s="85">
        <v>5021</v>
      </c>
      <c r="C291" s="85" t="s">
        <v>307</v>
      </c>
      <c r="D291" s="1">
        <v>182352</v>
      </c>
      <c r="E291" s="85">
        <f t="shared" si="63"/>
        <v>25131.201764057329</v>
      </c>
      <c r="F291" s="86">
        <f t="shared" si="56"/>
        <v>0.81863134648415026</v>
      </c>
      <c r="G291" s="190">
        <f t="shared" si="57"/>
        <v>3341.3233432253619</v>
      </c>
      <c r="H291" s="190">
        <f t="shared" si="58"/>
        <v>24244.642178443228</v>
      </c>
      <c r="I291" s="190">
        <f t="shared" si="59"/>
        <v>874.60269345130837</v>
      </c>
      <c r="J291" s="87">
        <f t="shared" si="60"/>
        <v>6346.1171436826935</v>
      </c>
      <c r="K291" s="190">
        <f t="shared" si="64"/>
        <v>439.69239909008519</v>
      </c>
      <c r="L291" s="87">
        <f t="shared" si="61"/>
        <v>3190.4080477976581</v>
      </c>
      <c r="M291" s="88">
        <f t="shared" si="65"/>
        <v>27435.050226240885</v>
      </c>
      <c r="N291" s="88">
        <f t="shared" si="66"/>
        <v>209787.05022624088</v>
      </c>
      <c r="O291" s="88">
        <f t="shared" si="67"/>
        <v>28912.217506372781</v>
      </c>
      <c r="P291" s="89">
        <f t="shared" si="62"/>
        <v>0.9417952937266697</v>
      </c>
      <c r="Q291" s="197">
        <v>239.34075913717606</v>
      </c>
      <c r="R291" s="89">
        <f t="shared" si="68"/>
        <v>1.2521030333653531E-2</v>
      </c>
      <c r="S291" s="89">
        <f t="shared" si="68"/>
        <v>-1.3992061695480326E-2</v>
      </c>
      <c r="T291" s="91">
        <v>7256</v>
      </c>
      <c r="U291" s="193">
        <v>180097</v>
      </c>
      <c r="V291" s="193">
        <v>25487.829040475517</v>
      </c>
      <c r="W291" s="199"/>
      <c r="X291" s="88">
        <v>0</v>
      </c>
      <c r="Y291" s="88">
        <f t="shared" si="69"/>
        <v>0</v>
      </c>
    </row>
    <row r="292" spans="2:25" x14ac:dyDescent="0.25">
      <c r="B292" s="85">
        <v>5022</v>
      </c>
      <c r="C292" s="85" t="s">
        <v>308</v>
      </c>
      <c r="D292" s="1">
        <v>56620</v>
      </c>
      <c r="E292" s="85">
        <f t="shared" si="63"/>
        <v>22821.44296654575</v>
      </c>
      <c r="F292" s="86">
        <f t="shared" si="56"/>
        <v>0.7433925667308956</v>
      </c>
      <c r="G292" s="190">
        <f t="shared" si="57"/>
        <v>4727.1786217323088</v>
      </c>
      <c r="H292" s="190">
        <f t="shared" si="58"/>
        <v>11728.130160517858</v>
      </c>
      <c r="I292" s="190">
        <f t="shared" si="59"/>
        <v>1683.0182725803606</v>
      </c>
      <c r="J292" s="87">
        <f t="shared" si="60"/>
        <v>4175.5683342718748</v>
      </c>
      <c r="K292" s="190">
        <f t="shared" si="64"/>
        <v>1248.1079782191375</v>
      </c>
      <c r="L292" s="87">
        <f t="shared" si="61"/>
        <v>3096.5558939616803</v>
      </c>
      <c r="M292" s="88">
        <f t="shared" si="65"/>
        <v>14824.686054479538</v>
      </c>
      <c r="N292" s="88">
        <f t="shared" si="66"/>
        <v>71444.686054479535</v>
      </c>
      <c r="O292" s="88">
        <f t="shared" si="67"/>
        <v>28796.72956649719</v>
      </c>
      <c r="P292" s="89">
        <f t="shared" si="62"/>
        <v>0.93803335473900662</v>
      </c>
      <c r="Q292" s="197">
        <v>119.97445885049819</v>
      </c>
      <c r="R292" s="89">
        <f t="shared" si="68"/>
        <v>3.6597645594185386E-2</v>
      </c>
      <c r="S292" s="89">
        <f t="shared" si="68"/>
        <v>2.0720696568559138E-2</v>
      </c>
      <c r="T292" s="91">
        <v>2481</v>
      </c>
      <c r="U292" s="193">
        <v>54621</v>
      </c>
      <c r="V292" s="193">
        <v>22358.166189111747</v>
      </c>
      <c r="W292" s="199"/>
      <c r="X292" s="88">
        <v>0</v>
      </c>
      <c r="Y292" s="88">
        <f t="shared" si="69"/>
        <v>0</v>
      </c>
    </row>
    <row r="293" spans="2:25" x14ac:dyDescent="0.25">
      <c r="B293" s="85">
        <v>5025</v>
      </c>
      <c r="C293" s="85" t="s">
        <v>309</v>
      </c>
      <c r="D293" s="1">
        <v>137257</v>
      </c>
      <c r="E293" s="85">
        <f t="shared" si="63"/>
        <v>24518.935334047874</v>
      </c>
      <c r="F293" s="86">
        <f t="shared" si="56"/>
        <v>0.79868719511759967</v>
      </c>
      <c r="G293" s="190">
        <f t="shared" si="57"/>
        <v>3708.6832012310347</v>
      </c>
      <c r="H293" s="190">
        <f t="shared" si="58"/>
        <v>20761.20856049133</v>
      </c>
      <c r="I293" s="190">
        <f t="shared" si="59"/>
        <v>1088.8959439546175</v>
      </c>
      <c r="J293" s="87">
        <f t="shared" si="60"/>
        <v>6095.6394942579482</v>
      </c>
      <c r="K293" s="190">
        <f t="shared" si="64"/>
        <v>653.98564959339433</v>
      </c>
      <c r="L293" s="87">
        <f t="shared" si="61"/>
        <v>3661.0116664238212</v>
      </c>
      <c r="M293" s="88">
        <f t="shared" si="65"/>
        <v>24422.220226915153</v>
      </c>
      <c r="N293" s="88">
        <f t="shared" si="66"/>
        <v>161679.22022691515</v>
      </c>
      <c r="O293" s="88">
        <f t="shared" si="67"/>
        <v>28881.604184872303</v>
      </c>
      <c r="P293" s="89">
        <f t="shared" si="62"/>
        <v>0.94079808615834204</v>
      </c>
      <c r="Q293" s="197">
        <v>106.57241863970557</v>
      </c>
      <c r="R293" s="89">
        <f t="shared" si="68"/>
        <v>-2.5371014698572746E-2</v>
      </c>
      <c r="S293" s="89">
        <f t="shared" si="68"/>
        <v>-2.9897694515978495E-2</v>
      </c>
      <c r="T293" s="91">
        <v>5598</v>
      </c>
      <c r="U293" s="193">
        <v>140830</v>
      </c>
      <c r="V293" s="193">
        <v>25274.587221823404</v>
      </c>
      <c r="W293" s="199"/>
      <c r="X293" s="88">
        <v>0</v>
      </c>
      <c r="Y293" s="88">
        <f t="shared" si="69"/>
        <v>0</v>
      </c>
    </row>
    <row r="294" spans="2:25" x14ac:dyDescent="0.25">
      <c r="B294" s="85">
        <v>5026</v>
      </c>
      <c r="C294" s="85" t="s">
        <v>310</v>
      </c>
      <c r="D294" s="1">
        <v>41667</v>
      </c>
      <c r="E294" s="85">
        <f t="shared" si="63"/>
        <v>20864.797195793693</v>
      </c>
      <c r="F294" s="86">
        <f t="shared" si="56"/>
        <v>0.67965619721934567</v>
      </c>
      <c r="G294" s="190">
        <f t="shared" si="57"/>
        <v>5901.1660841835428</v>
      </c>
      <c r="H294" s="190">
        <f t="shared" si="58"/>
        <v>11784.628670114536</v>
      </c>
      <c r="I294" s="190">
        <f t="shared" si="59"/>
        <v>2367.8442923435805</v>
      </c>
      <c r="J294" s="87">
        <f t="shared" si="60"/>
        <v>4728.5850518101306</v>
      </c>
      <c r="K294" s="190">
        <f t="shared" si="64"/>
        <v>1932.9339979823574</v>
      </c>
      <c r="L294" s="87">
        <f t="shared" si="61"/>
        <v>3860.0691939707676</v>
      </c>
      <c r="M294" s="88">
        <f t="shared" si="65"/>
        <v>15644.697864085305</v>
      </c>
      <c r="N294" s="88">
        <f t="shared" si="66"/>
        <v>57311.697864085305</v>
      </c>
      <c r="O294" s="88">
        <f t="shared" si="67"/>
        <v>28698.897277959593</v>
      </c>
      <c r="P294" s="89">
        <f t="shared" si="62"/>
        <v>0.93484653626342928</v>
      </c>
      <c r="Q294" s="197">
        <v>202.12827260154518</v>
      </c>
      <c r="R294" s="89">
        <f t="shared" si="68"/>
        <v>-1.4618481595092025E-3</v>
      </c>
      <c r="S294" s="89">
        <f t="shared" si="68"/>
        <v>-2.3462688760902042E-2</v>
      </c>
      <c r="T294" s="91">
        <v>1997</v>
      </c>
      <c r="U294" s="193">
        <v>41728</v>
      </c>
      <c r="V294" s="193">
        <v>21366.103430619562</v>
      </c>
      <c r="W294" s="199"/>
      <c r="X294" s="88">
        <v>0</v>
      </c>
      <c r="Y294" s="88">
        <f t="shared" si="69"/>
        <v>0</v>
      </c>
    </row>
    <row r="295" spans="2:25" x14ac:dyDescent="0.25">
      <c r="B295" s="85">
        <v>5027</v>
      </c>
      <c r="C295" s="85" t="s">
        <v>311</v>
      </c>
      <c r="D295" s="1">
        <v>127646</v>
      </c>
      <c r="E295" s="85">
        <f t="shared" si="63"/>
        <v>20812.978966248167</v>
      </c>
      <c r="F295" s="86">
        <f t="shared" si="56"/>
        <v>0.67796825458040877</v>
      </c>
      <c r="G295" s="190">
        <f t="shared" si="57"/>
        <v>5932.2570219108584</v>
      </c>
      <c r="H295" s="190">
        <f t="shared" si="58"/>
        <v>36382.532315379292</v>
      </c>
      <c r="I295" s="190">
        <f t="shared" si="59"/>
        <v>2385.9806726845145</v>
      </c>
      <c r="J295" s="87">
        <f t="shared" si="60"/>
        <v>14633.219465574126</v>
      </c>
      <c r="K295" s="190">
        <f t="shared" si="64"/>
        <v>1951.0703783232914</v>
      </c>
      <c r="L295" s="87">
        <f t="shared" si="61"/>
        <v>11965.914630256746</v>
      </c>
      <c r="M295" s="88">
        <f t="shared" si="65"/>
        <v>48348.446945636038</v>
      </c>
      <c r="N295" s="88">
        <f t="shared" si="66"/>
        <v>175994.44694563604</v>
      </c>
      <c r="O295" s="88">
        <f t="shared" si="67"/>
        <v>28696.306366482313</v>
      </c>
      <c r="P295" s="89">
        <f t="shared" si="62"/>
        <v>0.93476213913148232</v>
      </c>
      <c r="Q295" s="197">
        <v>183.4820460016781</v>
      </c>
      <c r="R295" s="89">
        <f t="shared" si="68"/>
        <v>-1.7745013543462203E-2</v>
      </c>
      <c r="S295" s="89">
        <f t="shared" si="68"/>
        <v>-1.9827080203161328E-2</v>
      </c>
      <c r="T295" s="91">
        <v>6133</v>
      </c>
      <c r="U295" s="193">
        <v>129952</v>
      </c>
      <c r="V295" s="193">
        <v>21233.986928104576</v>
      </c>
      <c r="W295" s="199"/>
      <c r="X295" s="88">
        <v>0</v>
      </c>
      <c r="Y295" s="88">
        <f t="shared" si="69"/>
        <v>0</v>
      </c>
    </row>
    <row r="296" spans="2:25" x14ac:dyDescent="0.25">
      <c r="B296" s="85">
        <v>5028</v>
      </c>
      <c r="C296" s="85" t="s">
        <v>312</v>
      </c>
      <c r="D296" s="1">
        <v>407393</v>
      </c>
      <c r="E296" s="85">
        <f t="shared" si="63"/>
        <v>23494.405997693197</v>
      </c>
      <c r="F296" s="86">
        <f t="shared" si="56"/>
        <v>0.76531386749058306</v>
      </c>
      <c r="G296" s="190">
        <f t="shared" si="57"/>
        <v>4323.4008030438408</v>
      </c>
      <c r="H296" s="190">
        <f t="shared" si="58"/>
        <v>74967.769924780208</v>
      </c>
      <c r="I296" s="190">
        <f t="shared" si="59"/>
        <v>1447.4812116787543</v>
      </c>
      <c r="J296" s="87">
        <f t="shared" si="60"/>
        <v>25099.324210509603</v>
      </c>
      <c r="K296" s="190">
        <f t="shared" si="64"/>
        <v>1012.5709173175312</v>
      </c>
      <c r="L296" s="87">
        <f t="shared" si="61"/>
        <v>17557.979706285991</v>
      </c>
      <c r="M296" s="88">
        <f t="shared" si="65"/>
        <v>92525.749631066195</v>
      </c>
      <c r="N296" s="88">
        <f t="shared" si="66"/>
        <v>499918.74963106622</v>
      </c>
      <c r="O296" s="88">
        <f t="shared" si="67"/>
        <v>28830.377718054566</v>
      </c>
      <c r="P296" s="89">
        <f t="shared" si="62"/>
        <v>0.93912941977699105</v>
      </c>
      <c r="Q296" s="197">
        <v>493.9699784230761</v>
      </c>
      <c r="R296" s="89">
        <f t="shared" si="68"/>
        <v>1.0527125206809393E-2</v>
      </c>
      <c r="S296" s="89">
        <f t="shared" si="68"/>
        <v>-2.119033165155841E-3</v>
      </c>
      <c r="T296" s="91">
        <v>17340</v>
      </c>
      <c r="U296" s="193">
        <v>403149</v>
      </c>
      <c r="V296" s="193">
        <v>23544.297144192024</v>
      </c>
      <c r="W296" s="199"/>
      <c r="X296" s="88">
        <v>0</v>
      </c>
      <c r="Y296" s="88">
        <f t="shared" si="69"/>
        <v>0</v>
      </c>
    </row>
    <row r="297" spans="2:25" x14ac:dyDescent="0.25">
      <c r="B297" s="85">
        <v>5029</v>
      </c>
      <c r="C297" s="85" t="s">
        <v>313</v>
      </c>
      <c r="D297" s="1">
        <v>192423</v>
      </c>
      <c r="E297" s="85">
        <f t="shared" si="63"/>
        <v>22796.232673853807</v>
      </c>
      <c r="F297" s="86">
        <f t="shared" si="56"/>
        <v>0.74257135905267058</v>
      </c>
      <c r="G297" s="190">
        <f t="shared" si="57"/>
        <v>4742.304797347475</v>
      </c>
      <c r="H297" s="190">
        <f t="shared" si="58"/>
        <v>40029.794794410038</v>
      </c>
      <c r="I297" s="190">
        <f t="shared" si="59"/>
        <v>1691.841875022541</v>
      </c>
      <c r="J297" s="87">
        <f t="shared" si="60"/>
        <v>14280.837267065268</v>
      </c>
      <c r="K297" s="190">
        <f t="shared" si="64"/>
        <v>1256.9315806613179</v>
      </c>
      <c r="L297" s="87">
        <f t="shared" si="61"/>
        <v>10609.759472362184</v>
      </c>
      <c r="M297" s="88">
        <f t="shared" si="65"/>
        <v>50639.554266772218</v>
      </c>
      <c r="N297" s="88">
        <f t="shared" si="66"/>
        <v>243062.55426677223</v>
      </c>
      <c r="O297" s="88">
        <f t="shared" si="67"/>
        <v>28795.469051862605</v>
      </c>
      <c r="P297" s="89">
        <f t="shared" si="62"/>
        <v>0.93799229435509568</v>
      </c>
      <c r="Q297" s="197">
        <v>942.05600852768112</v>
      </c>
      <c r="R297" s="89">
        <f t="shared" si="68"/>
        <v>-4.5112392974469076E-3</v>
      </c>
      <c r="S297" s="89">
        <f t="shared" si="68"/>
        <v>-1.4063968786477549E-2</v>
      </c>
      <c r="T297" s="91">
        <v>8441</v>
      </c>
      <c r="U297" s="193">
        <v>193295</v>
      </c>
      <c r="V297" s="193">
        <v>23121.411483253589</v>
      </c>
      <c r="W297" s="199"/>
      <c r="X297" s="88">
        <v>0</v>
      </c>
      <c r="Y297" s="88">
        <f t="shared" si="69"/>
        <v>0</v>
      </c>
    </row>
    <row r="298" spans="2:25" x14ac:dyDescent="0.25">
      <c r="B298" s="85">
        <v>5031</v>
      </c>
      <c r="C298" s="85" t="s">
        <v>314</v>
      </c>
      <c r="D298" s="1">
        <v>406021</v>
      </c>
      <c r="E298" s="85">
        <f t="shared" si="63"/>
        <v>27692.061110353294</v>
      </c>
      <c r="F298" s="86">
        <f t="shared" si="56"/>
        <v>0.90204955125194064</v>
      </c>
      <c r="G298" s="190">
        <f t="shared" si="57"/>
        <v>1804.8077354477828</v>
      </c>
      <c r="H298" s="190">
        <f t="shared" si="58"/>
        <v>26462.09101713539</v>
      </c>
      <c r="I298" s="190">
        <f t="shared" si="59"/>
        <v>0</v>
      </c>
      <c r="J298" s="87">
        <f t="shared" si="60"/>
        <v>0</v>
      </c>
      <c r="K298" s="190">
        <f t="shared" si="64"/>
        <v>-434.91029436122318</v>
      </c>
      <c r="L298" s="87">
        <f t="shared" si="61"/>
        <v>-6376.6547359242541</v>
      </c>
      <c r="M298" s="88">
        <f t="shared" si="65"/>
        <v>20085.436281211136</v>
      </c>
      <c r="N298" s="88">
        <f t="shared" si="66"/>
        <v>426106.43628121115</v>
      </c>
      <c r="O298" s="88">
        <f t="shared" si="67"/>
        <v>29061.958551439853</v>
      </c>
      <c r="P298" s="89">
        <f t="shared" si="62"/>
        <v>0.94667300369446439</v>
      </c>
      <c r="Q298" s="197">
        <v>868.52811131681301</v>
      </c>
      <c r="R298" s="89">
        <f t="shared" si="68"/>
        <v>3.0416002598747324E-2</v>
      </c>
      <c r="S298" s="89">
        <f t="shared" si="68"/>
        <v>1.3760117138652977E-2</v>
      </c>
      <c r="T298" s="91">
        <v>14662</v>
      </c>
      <c r="U298" s="193">
        <v>394036</v>
      </c>
      <c r="V298" s="193">
        <v>27316.187175043327</v>
      </c>
      <c r="W298" s="199"/>
      <c r="X298" s="88">
        <v>0</v>
      </c>
      <c r="Y298" s="88">
        <f t="shared" si="69"/>
        <v>0</v>
      </c>
    </row>
    <row r="299" spans="2:25" x14ac:dyDescent="0.25">
      <c r="B299" s="85">
        <v>5032</v>
      </c>
      <c r="C299" s="85" t="s">
        <v>315</v>
      </c>
      <c r="D299" s="1">
        <v>97425</v>
      </c>
      <c r="E299" s="85">
        <f t="shared" si="63"/>
        <v>23509.893822393824</v>
      </c>
      <c r="F299" s="86">
        <f t="shared" si="56"/>
        <v>0.76581837256391061</v>
      </c>
      <c r="G299" s="190">
        <f t="shared" si="57"/>
        <v>4314.1081082234641</v>
      </c>
      <c r="H299" s="190">
        <f t="shared" si="58"/>
        <v>17877.664000478038</v>
      </c>
      <c r="I299" s="190">
        <f t="shared" si="59"/>
        <v>1442.0604730335349</v>
      </c>
      <c r="J299" s="87">
        <f t="shared" si="60"/>
        <v>5975.8986002509691</v>
      </c>
      <c r="K299" s="190">
        <f t="shared" si="64"/>
        <v>1007.1501786723118</v>
      </c>
      <c r="L299" s="87">
        <f t="shared" si="61"/>
        <v>4173.6303404180599</v>
      </c>
      <c r="M299" s="88">
        <f t="shared" si="65"/>
        <v>22051.2943408961</v>
      </c>
      <c r="N299" s="88">
        <f t="shared" si="66"/>
        <v>119476.2943408961</v>
      </c>
      <c r="O299" s="88">
        <f t="shared" si="67"/>
        <v>28831.1521092896</v>
      </c>
      <c r="P299" s="89">
        <f t="shared" si="62"/>
        <v>0.9391546450306576</v>
      </c>
      <c r="Q299" s="197">
        <v>283.25784259431748</v>
      </c>
      <c r="R299" s="89">
        <f t="shared" si="68"/>
        <v>4.678148940056516E-2</v>
      </c>
      <c r="S299" s="89">
        <f t="shared" si="68"/>
        <v>3.3140997019380308E-2</v>
      </c>
      <c r="T299" s="91">
        <v>4144</v>
      </c>
      <c r="U299" s="193">
        <v>93071</v>
      </c>
      <c r="V299" s="193">
        <v>22755.745721271393</v>
      </c>
      <c r="W299" s="199"/>
      <c r="X299" s="88">
        <v>0</v>
      </c>
      <c r="Y299" s="88">
        <f t="shared" si="69"/>
        <v>0</v>
      </c>
    </row>
    <row r="300" spans="2:25" x14ac:dyDescent="0.25">
      <c r="B300" s="85">
        <v>5033</v>
      </c>
      <c r="C300" s="85" t="s">
        <v>316</v>
      </c>
      <c r="D300" s="1">
        <v>31883</v>
      </c>
      <c r="E300" s="85">
        <f t="shared" si="63"/>
        <v>42341.301460823372</v>
      </c>
      <c r="F300" s="86">
        <f t="shared" si="56"/>
        <v>1.3792383250186893</v>
      </c>
      <c r="G300" s="190">
        <f t="shared" si="57"/>
        <v>-6984.7364748342634</v>
      </c>
      <c r="H300" s="190">
        <f t="shared" si="58"/>
        <v>-5259.5065655502003</v>
      </c>
      <c r="I300" s="190">
        <f t="shared" si="59"/>
        <v>0</v>
      </c>
      <c r="J300" s="87">
        <f t="shared" si="60"/>
        <v>0</v>
      </c>
      <c r="K300" s="190">
        <f t="shared" si="64"/>
        <v>-434.91029436122318</v>
      </c>
      <c r="L300" s="87">
        <f t="shared" si="61"/>
        <v>-327.48745165400106</v>
      </c>
      <c r="M300" s="88">
        <f t="shared" si="65"/>
        <v>-5586.9940172042016</v>
      </c>
      <c r="N300" s="88">
        <f t="shared" si="66"/>
        <v>26296.005982795799</v>
      </c>
      <c r="O300" s="88">
        <f t="shared" si="67"/>
        <v>34921.654691627889</v>
      </c>
      <c r="P300" s="89">
        <f t="shared" si="62"/>
        <v>1.137548513201164</v>
      </c>
      <c r="Q300" s="197">
        <v>45.137366513543384</v>
      </c>
      <c r="R300" s="89">
        <f t="shared" si="68"/>
        <v>0.61490148407030343</v>
      </c>
      <c r="S300" s="89">
        <f t="shared" si="68"/>
        <v>0.60846761361584001</v>
      </c>
      <c r="T300" s="91">
        <v>753</v>
      </c>
      <c r="U300" s="193">
        <v>19743</v>
      </c>
      <c r="V300" s="193">
        <v>26324</v>
      </c>
      <c r="W300" s="199"/>
      <c r="X300" s="88">
        <v>0</v>
      </c>
      <c r="Y300" s="88">
        <f t="shared" si="69"/>
        <v>0</v>
      </c>
    </row>
    <row r="301" spans="2:25" x14ac:dyDescent="0.25">
      <c r="B301" s="85">
        <v>5034</v>
      </c>
      <c r="C301" s="85" t="s">
        <v>317</v>
      </c>
      <c r="D301" s="1">
        <v>54938</v>
      </c>
      <c r="E301" s="85">
        <f t="shared" si="63"/>
        <v>22645.507007419619</v>
      </c>
      <c r="F301" s="86">
        <f t="shared" si="56"/>
        <v>0.73766157573147617</v>
      </c>
      <c r="G301" s="190">
        <f t="shared" si="57"/>
        <v>4832.740197207987</v>
      </c>
      <c r="H301" s="190">
        <f t="shared" si="58"/>
        <v>11724.227718426577</v>
      </c>
      <c r="I301" s="190">
        <f t="shared" si="59"/>
        <v>1744.5958582745066</v>
      </c>
      <c r="J301" s="87">
        <f t="shared" si="60"/>
        <v>4232.3895521739523</v>
      </c>
      <c r="K301" s="190">
        <f t="shared" si="64"/>
        <v>1309.6855639132834</v>
      </c>
      <c r="L301" s="87">
        <f t="shared" si="61"/>
        <v>3177.2971780536254</v>
      </c>
      <c r="M301" s="88">
        <f t="shared" si="65"/>
        <v>14901.524896480201</v>
      </c>
      <c r="N301" s="88">
        <f t="shared" si="66"/>
        <v>69839.524896480201</v>
      </c>
      <c r="O301" s="88">
        <f t="shared" si="67"/>
        <v>28787.93276854089</v>
      </c>
      <c r="P301" s="89">
        <f t="shared" si="62"/>
        <v>0.93774680518903586</v>
      </c>
      <c r="Q301" s="197">
        <v>189.00898314040387</v>
      </c>
      <c r="R301" s="89">
        <f t="shared" si="68"/>
        <v>4.1360224429448783E-2</v>
      </c>
      <c r="S301" s="89">
        <f t="shared" si="68"/>
        <v>2.9770477496392198E-2</v>
      </c>
      <c r="T301" s="91">
        <v>2426</v>
      </c>
      <c r="U301" s="193">
        <v>52756</v>
      </c>
      <c r="V301" s="193">
        <v>21990.82951229679</v>
      </c>
      <c r="W301" s="199"/>
      <c r="X301" s="88">
        <v>0</v>
      </c>
      <c r="Y301" s="88">
        <f t="shared" si="69"/>
        <v>0</v>
      </c>
    </row>
    <row r="302" spans="2:25" x14ac:dyDescent="0.25">
      <c r="B302" s="85">
        <v>5035</v>
      </c>
      <c r="C302" s="85" t="s">
        <v>318</v>
      </c>
      <c r="D302" s="1">
        <v>587450</v>
      </c>
      <c r="E302" s="85">
        <f t="shared" si="63"/>
        <v>23937.492359724543</v>
      </c>
      <c r="F302" s="86">
        <f t="shared" si="56"/>
        <v>0.77974709629372185</v>
      </c>
      <c r="G302" s="190">
        <f t="shared" si="57"/>
        <v>4057.548985825033</v>
      </c>
      <c r="H302" s="190">
        <f t="shared" si="58"/>
        <v>99576.309661132138</v>
      </c>
      <c r="I302" s="190">
        <f t="shared" si="59"/>
        <v>1292.4009849677832</v>
      </c>
      <c r="J302" s="87">
        <f t="shared" si="60"/>
        <v>31716.812572094364</v>
      </c>
      <c r="K302" s="190">
        <f t="shared" si="64"/>
        <v>857.49069060656007</v>
      </c>
      <c r="L302" s="87">
        <f t="shared" si="61"/>
        <v>21043.679038175589</v>
      </c>
      <c r="M302" s="88">
        <f t="shared" si="65"/>
        <v>120619.98869930772</v>
      </c>
      <c r="N302" s="88">
        <f t="shared" si="66"/>
        <v>708069.98869930767</v>
      </c>
      <c r="O302" s="88">
        <f t="shared" si="67"/>
        <v>28852.532036156135</v>
      </c>
      <c r="P302" s="89">
        <f t="shared" si="62"/>
        <v>0.93985108121714811</v>
      </c>
      <c r="Q302" s="197">
        <v>1607.9452618501819</v>
      </c>
      <c r="R302" s="89">
        <f t="shared" si="68"/>
        <v>1.5820481029775152E-2</v>
      </c>
      <c r="S302" s="89">
        <f t="shared" si="68"/>
        <v>5.306712145803005E-3</v>
      </c>
      <c r="T302" s="91">
        <v>24541</v>
      </c>
      <c r="U302" s="193">
        <v>578301</v>
      </c>
      <c r="V302" s="193">
        <v>23811.133528224975</v>
      </c>
      <c r="W302" s="199"/>
      <c r="X302" s="88">
        <v>0</v>
      </c>
      <c r="Y302" s="88">
        <f t="shared" si="69"/>
        <v>0</v>
      </c>
    </row>
    <row r="303" spans="2:25" x14ac:dyDescent="0.25">
      <c r="B303" s="85">
        <v>5036</v>
      </c>
      <c r="C303" s="85" t="s">
        <v>319</v>
      </c>
      <c r="D303" s="1">
        <v>59006</v>
      </c>
      <c r="E303" s="85">
        <f t="shared" si="63"/>
        <v>22308.506616257087</v>
      </c>
      <c r="F303" s="86">
        <f t="shared" si="56"/>
        <v>0.72668402334169635</v>
      </c>
      <c r="G303" s="190">
        <f t="shared" si="57"/>
        <v>5034.9404319055066</v>
      </c>
      <c r="H303" s="190">
        <f t="shared" si="58"/>
        <v>13317.417442390066</v>
      </c>
      <c r="I303" s="190">
        <f t="shared" si="59"/>
        <v>1862.5459951813925</v>
      </c>
      <c r="J303" s="87">
        <f t="shared" si="60"/>
        <v>4926.4341572547837</v>
      </c>
      <c r="K303" s="190">
        <f t="shared" si="64"/>
        <v>1427.6357008201694</v>
      </c>
      <c r="L303" s="87">
        <f t="shared" si="61"/>
        <v>3776.0964286693479</v>
      </c>
      <c r="M303" s="88">
        <f t="shared" si="65"/>
        <v>17093.513871059415</v>
      </c>
      <c r="N303" s="88">
        <f t="shared" si="66"/>
        <v>76099.513871059418</v>
      </c>
      <c r="O303" s="88">
        <f t="shared" si="67"/>
        <v>28771.082748982768</v>
      </c>
      <c r="P303" s="89">
        <f t="shared" si="62"/>
        <v>0.93719792756954701</v>
      </c>
      <c r="Q303" s="197">
        <v>-41.742122668449156</v>
      </c>
      <c r="R303" s="89">
        <f t="shared" si="68"/>
        <v>9.6693752226500876E-4</v>
      </c>
      <c r="S303" s="89">
        <f t="shared" si="68"/>
        <v>-1.3035246480882097E-2</v>
      </c>
      <c r="T303" s="91">
        <v>2645</v>
      </c>
      <c r="U303" s="193">
        <v>58949</v>
      </c>
      <c r="V303" s="193">
        <v>22603.144171779142</v>
      </c>
      <c r="W303" s="199"/>
      <c r="X303" s="88">
        <v>0</v>
      </c>
      <c r="Y303" s="88">
        <f t="shared" si="69"/>
        <v>0</v>
      </c>
    </row>
    <row r="304" spans="2:25" x14ac:dyDescent="0.25">
      <c r="B304" s="85">
        <v>5037</v>
      </c>
      <c r="C304" s="85" t="s">
        <v>320</v>
      </c>
      <c r="D304" s="1">
        <v>476283</v>
      </c>
      <c r="E304" s="85">
        <f t="shared" si="63"/>
        <v>23411.472670074716</v>
      </c>
      <c r="F304" s="86">
        <f t="shared" si="56"/>
        <v>0.76261237226189782</v>
      </c>
      <c r="G304" s="190">
        <f t="shared" si="57"/>
        <v>4373.1607996149296</v>
      </c>
      <c r="H304" s="190">
        <f t="shared" si="58"/>
        <v>88967.583307366134</v>
      </c>
      <c r="I304" s="190">
        <f t="shared" si="59"/>
        <v>1476.5078763452227</v>
      </c>
      <c r="J304" s="87">
        <f t="shared" si="60"/>
        <v>30038.076236367211</v>
      </c>
      <c r="K304" s="190">
        <f t="shared" si="64"/>
        <v>1041.5975819839996</v>
      </c>
      <c r="L304" s="87">
        <f t="shared" si="61"/>
        <v>21190.261207882486</v>
      </c>
      <c r="M304" s="88">
        <f t="shared" si="65"/>
        <v>110157.84451524862</v>
      </c>
      <c r="N304" s="88">
        <f t="shared" si="66"/>
        <v>586440.84451524867</v>
      </c>
      <c r="O304" s="88">
        <f t="shared" si="67"/>
        <v>28826.231051673647</v>
      </c>
      <c r="P304" s="89">
        <f t="shared" si="62"/>
        <v>0.93899434501555701</v>
      </c>
      <c r="Q304" s="197">
        <v>1408.3979608442751</v>
      </c>
      <c r="R304" s="89">
        <f t="shared" si="68"/>
        <v>-2.663567547193517E-3</v>
      </c>
      <c r="S304" s="89">
        <f t="shared" si="68"/>
        <v>-1.1144653017815495E-2</v>
      </c>
      <c r="T304" s="91">
        <v>20344</v>
      </c>
      <c r="U304" s="193">
        <v>477555</v>
      </c>
      <c r="V304" s="193">
        <v>23675.32596301621</v>
      </c>
      <c r="W304" s="199"/>
      <c r="X304" s="88">
        <v>0</v>
      </c>
      <c r="Y304" s="88">
        <f t="shared" si="69"/>
        <v>0</v>
      </c>
    </row>
    <row r="305" spans="2:27" x14ac:dyDescent="0.25">
      <c r="B305" s="85">
        <v>5038</v>
      </c>
      <c r="C305" s="85" t="s">
        <v>321</v>
      </c>
      <c r="D305" s="1">
        <v>331474</v>
      </c>
      <c r="E305" s="85">
        <f t="shared" si="63"/>
        <v>22095.320623916814</v>
      </c>
      <c r="F305" s="86">
        <f t="shared" si="56"/>
        <v>0.71973963852478406</v>
      </c>
      <c r="G305" s="190">
        <f t="shared" si="57"/>
        <v>5162.8520273096701</v>
      </c>
      <c r="H305" s="190">
        <f t="shared" si="58"/>
        <v>77453.106113699672</v>
      </c>
      <c r="I305" s="190">
        <f t="shared" si="59"/>
        <v>1937.1610925004884</v>
      </c>
      <c r="J305" s="87">
        <f t="shared" si="60"/>
        <v>29061.290709692326</v>
      </c>
      <c r="K305" s="190">
        <f t="shared" si="64"/>
        <v>1502.2507981392653</v>
      </c>
      <c r="L305" s="87">
        <f t="shared" si="61"/>
        <v>22536.766473685257</v>
      </c>
      <c r="M305" s="88">
        <f t="shared" si="65"/>
        <v>99989.872587384933</v>
      </c>
      <c r="N305" s="88">
        <f t="shared" si="66"/>
        <v>431463.87258738495</v>
      </c>
      <c r="O305" s="88">
        <f t="shared" si="67"/>
        <v>28760.42344936575</v>
      </c>
      <c r="P305" s="89">
        <f t="shared" si="62"/>
        <v>0.93685070832870121</v>
      </c>
      <c r="Q305" s="197">
        <v>1915.9057564188406</v>
      </c>
      <c r="R305" s="89">
        <f t="shared" si="68"/>
        <v>1.6077663236560822E-2</v>
      </c>
      <c r="S305" s="89">
        <f t="shared" si="68"/>
        <v>1.2894377663162749E-2</v>
      </c>
      <c r="T305" s="91">
        <v>15002</v>
      </c>
      <c r="U305" s="193">
        <v>326229</v>
      </c>
      <c r="V305" s="193">
        <v>21814.04212637914</v>
      </c>
      <c r="W305" s="199"/>
      <c r="X305" s="88">
        <v>0</v>
      </c>
      <c r="Y305" s="88">
        <f t="shared" si="69"/>
        <v>0</v>
      </c>
    </row>
    <row r="306" spans="2:27" x14ac:dyDescent="0.25">
      <c r="B306" s="85">
        <v>5041</v>
      </c>
      <c r="C306" s="85" t="s">
        <v>322</v>
      </c>
      <c r="D306" s="1">
        <v>45477</v>
      </c>
      <c r="E306" s="85">
        <f t="shared" si="63"/>
        <v>22502.226620484907</v>
      </c>
      <c r="F306" s="86">
        <f t="shared" si="56"/>
        <v>0.73299431719038699</v>
      </c>
      <c r="G306" s="190">
        <f t="shared" si="57"/>
        <v>4918.708429368814</v>
      </c>
      <c r="H306" s="190">
        <f t="shared" si="58"/>
        <v>9940.7097357543716</v>
      </c>
      <c r="I306" s="190">
        <f t="shared" si="59"/>
        <v>1794.7439937016557</v>
      </c>
      <c r="J306" s="87">
        <f t="shared" si="60"/>
        <v>3627.1776112710463</v>
      </c>
      <c r="K306" s="190">
        <f t="shared" si="64"/>
        <v>1359.8336993404325</v>
      </c>
      <c r="L306" s="87">
        <f t="shared" si="61"/>
        <v>2748.223906367014</v>
      </c>
      <c r="M306" s="88">
        <f t="shared" si="65"/>
        <v>12688.933642121385</v>
      </c>
      <c r="N306" s="88">
        <f t="shared" si="66"/>
        <v>58165.933642121381</v>
      </c>
      <c r="O306" s="88">
        <f t="shared" si="67"/>
        <v>28780.768749194151</v>
      </c>
      <c r="P306" s="89">
        <f t="shared" si="62"/>
        <v>0.9375134422619813</v>
      </c>
      <c r="Q306" s="197">
        <v>-78.709519815851309</v>
      </c>
      <c r="R306" s="89">
        <f t="shared" si="68"/>
        <v>2.5064803335963035E-2</v>
      </c>
      <c r="S306" s="89">
        <f t="shared" si="68"/>
        <v>3.1151284107873687E-2</v>
      </c>
      <c r="T306" s="91">
        <v>2021</v>
      </c>
      <c r="U306" s="193">
        <v>44365</v>
      </c>
      <c r="V306" s="193">
        <v>21822.429906542056</v>
      </c>
      <c r="W306" s="199"/>
      <c r="X306" s="88">
        <v>0</v>
      </c>
      <c r="Y306" s="88">
        <f t="shared" si="69"/>
        <v>0</v>
      </c>
    </row>
    <row r="307" spans="2:27" x14ac:dyDescent="0.25">
      <c r="B307" s="85">
        <v>5042</v>
      </c>
      <c r="C307" s="85" t="s">
        <v>323</v>
      </c>
      <c r="D307" s="1">
        <v>30934</v>
      </c>
      <c r="E307" s="85">
        <f t="shared" si="63"/>
        <v>23887.258687258687</v>
      </c>
      <c r="F307" s="86">
        <f t="shared" si="56"/>
        <v>0.77811076949504165</v>
      </c>
      <c r="G307" s="190">
        <f t="shared" si="57"/>
        <v>4087.6891893045467</v>
      </c>
      <c r="H307" s="190">
        <f t="shared" si="58"/>
        <v>5293.557500149388</v>
      </c>
      <c r="I307" s="190">
        <f t="shared" si="59"/>
        <v>1309.9827703308329</v>
      </c>
      <c r="J307" s="87">
        <f t="shared" si="60"/>
        <v>1696.4276875784285</v>
      </c>
      <c r="K307" s="190">
        <f t="shared" si="64"/>
        <v>875.07247596960974</v>
      </c>
      <c r="L307" s="87">
        <f t="shared" si="61"/>
        <v>1133.2188563806446</v>
      </c>
      <c r="M307" s="88">
        <f t="shared" si="65"/>
        <v>6426.7763565300329</v>
      </c>
      <c r="N307" s="88">
        <f t="shared" si="66"/>
        <v>37360.776356530034</v>
      </c>
      <c r="O307" s="88">
        <f t="shared" si="67"/>
        <v>28850.020352532843</v>
      </c>
      <c r="P307" s="89">
        <f t="shared" si="62"/>
        <v>0.93976926487721413</v>
      </c>
      <c r="Q307" s="197">
        <v>-77.553799189277015</v>
      </c>
      <c r="R307" s="89">
        <f t="shared" si="68"/>
        <v>3.4685754423520752E-2</v>
      </c>
      <c r="S307" s="89">
        <f t="shared" si="68"/>
        <v>4.5871546363234469E-2</v>
      </c>
      <c r="T307" s="91">
        <v>1295</v>
      </c>
      <c r="U307" s="193">
        <v>29897</v>
      </c>
      <c r="V307" s="193">
        <v>22839.572192513369</v>
      </c>
      <c r="W307" s="199"/>
      <c r="X307" s="88">
        <v>0</v>
      </c>
      <c r="Y307" s="88">
        <f t="shared" si="69"/>
        <v>0</v>
      </c>
    </row>
    <row r="308" spans="2:27" x14ac:dyDescent="0.25">
      <c r="B308" s="85">
        <v>5043</v>
      </c>
      <c r="C308" s="85" t="s">
        <v>324</v>
      </c>
      <c r="D308" s="1">
        <v>11460</v>
      </c>
      <c r="E308" s="85">
        <f t="shared" si="63"/>
        <v>26713.286713286714</v>
      </c>
      <c r="F308" s="86">
        <f t="shared" si="56"/>
        <v>0.87016665881817001</v>
      </c>
      <c r="G308" s="190">
        <f t="shared" si="57"/>
        <v>2392.0723736877303</v>
      </c>
      <c r="H308" s="190">
        <f t="shared" si="58"/>
        <v>1026.1990483120362</v>
      </c>
      <c r="I308" s="190">
        <f t="shared" si="59"/>
        <v>320.87296122102339</v>
      </c>
      <c r="J308" s="87">
        <f t="shared" si="60"/>
        <v>137.65450036381904</v>
      </c>
      <c r="K308" s="190">
        <f t="shared" si="64"/>
        <v>-114.03733314019979</v>
      </c>
      <c r="L308" s="87">
        <f t="shared" si="61"/>
        <v>-48.922015917145714</v>
      </c>
      <c r="M308" s="88">
        <f t="shared" si="65"/>
        <v>977.27703239489051</v>
      </c>
      <c r="N308" s="88">
        <f t="shared" si="66"/>
        <v>12437.27703239489</v>
      </c>
      <c r="O308" s="88">
        <f t="shared" si="67"/>
        <v>28991.321753834243</v>
      </c>
      <c r="P308" s="89">
        <f t="shared" si="62"/>
        <v>0.94437205934337043</v>
      </c>
      <c r="Q308" s="197">
        <v>-10.269289461158223</v>
      </c>
      <c r="R308" s="89">
        <f t="shared" si="68"/>
        <v>-9.1647933598478296E-3</v>
      </c>
      <c r="S308" s="89">
        <f t="shared" si="68"/>
        <v>1.8550876755960535E-2</v>
      </c>
      <c r="T308" s="91">
        <v>429</v>
      </c>
      <c r="U308" s="193">
        <v>11566</v>
      </c>
      <c r="V308" s="193">
        <v>26226.757369614515</v>
      </c>
      <c r="W308" s="199"/>
      <c r="X308" s="88">
        <v>0</v>
      </c>
      <c r="Y308" s="88">
        <f t="shared" si="69"/>
        <v>0</v>
      </c>
    </row>
    <row r="309" spans="2:27" x14ac:dyDescent="0.25">
      <c r="B309" s="85">
        <v>5044</v>
      </c>
      <c r="C309" s="85" t="s">
        <v>325</v>
      </c>
      <c r="D309" s="1">
        <v>27105</v>
      </c>
      <c r="E309" s="85">
        <f t="shared" si="63"/>
        <v>33298.525798525799</v>
      </c>
      <c r="F309" s="86">
        <f t="shared" si="56"/>
        <v>1.0846762230595177</v>
      </c>
      <c r="G309" s="190">
        <f t="shared" si="57"/>
        <v>-1559.0710774557206</v>
      </c>
      <c r="H309" s="190">
        <f t="shared" si="58"/>
        <v>-1269.0838570489564</v>
      </c>
      <c r="I309" s="190">
        <f t="shared" si="59"/>
        <v>0</v>
      </c>
      <c r="J309" s="87">
        <f t="shared" si="60"/>
        <v>0</v>
      </c>
      <c r="K309" s="190">
        <f t="shared" si="64"/>
        <v>-434.91029436122318</v>
      </c>
      <c r="L309" s="87">
        <f t="shared" si="61"/>
        <v>-354.01697961003566</v>
      </c>
      <c r="M309" s="88">
        <f t="shared" si="65"/>
        <v>-1623.100836658992</v>
      </c>
      <c r="N309" s="88">
        <f t="shared" si="66"/>
        <v>25481.899163341008</v>
      </c>
      <c r="O309" s="88">
        <f t="shared" si="67"/>
        <v>31304.544426708853</v>
      </c>
      <c r="P309" s="89">
        <f t="shared" si="62"/>
        <v>1.0197236724174952</v>
      </c>
      <c r="Q309" s="197">
        <v>67.908653840669331</v>
      </c>
      <c r="R309" s="89">
        <f t="shared" si="68"/>
        <v>1.7760588765395012E-2</v>
      </c>
      <c r="S309" s="89">
        <f t="shared" si="68"/>
        <v>2.2761869299868731E-2</v>
      </c>
      <c r="T309" s="91">
        <v>814</v>
      </c>
      <c r="U309" s="193">
        <v>26632</v>
      </c>
      <c r="V309" s="193">
        <v>32557.457212713936</v>
      </c>
      <c r="W309" s="199"/>
      <c r="X309" s="88">
        <v>0</v>
      </c>
      <c r="Y309" s="88">
        <f t="shared" si="69"/>
        <v>0</v>
      </c>
    </row>
    <row r="310" spans="2:27" x14ac:dyDescent="0.25">
      <c r="B310" s="85">
        <v>5045</v>
      </c>
      <c r="C310" s="85" t="s">
        <v>326</v>
      </c>
      <c r="D310" s="1">
        <v>53001</v>
      </c>
      <c r="E310" s="85">
        <f t="shared" si="63"/>
        <v>23084.059233449476</v>
      </c>
      <c r="F310" s="86">
        <f t="shared" si="56"/>
        <v>0.75194710822088962</v>
      </c>
      <c r="G310" s="190">
        <f t="shared" si="57"/>
        <v>4569.6088615900735</v>
      </c>
      <c r="H310" s="190">
        <f t="shared" si="58"/>
        <v>10491.821946210808</v>
      </c>
      <c r="I310" s="190">
        <f t="shared" si="59"/>
        <v>1591.1025791640568</v>
      </c>
      <c r="J310" s="87">
        <f t="shared" si="60"/>
        <v>3653.1715217606743</v>
      </c>
      <c r="K310" s="190">
        <f t="shared" si="64"/>
        <v>1156.1922848028337</v>
      </c>
      <c r="L310" s="87">
        <f t="shared" si="61"/>
        <v>2654.6174859073058</v>
      </c>
      <c r="M310" s="88">
        <f t="shared" si="65"/>
        <v>13146.439432118113</v>
      </c>
      <c r="N310" s="88">
        <f t="shared" si="66"/>
        <v>66147.439432118117</v>
      </c>
      <c r="O310" s="88">
        <f t="shared" si="67"/>
        <v>28809.860379842383</v>
      </c>
      <c r="P310" s="89">
        <f t="shared" si="62"/>
        <v>0.93846108181350651</v>
      </c>
      <c r="Q310" s="197">
        <v>148.96785873469162</v>
      </c>
      <c r="R310" s="89">
        <f t="shared" si="68"/>
        <v>-2.8627458167622747E-2</v>
      </c>
      <c r="S310" s="89">
        <f t="shared" si="68"/>
        <v>-3.2435103148673108E-2</v>
      </c>
      <c r="T310" s="91">
        <v>2296</v>
      </c>
      <c r="U310" s="193">
        <v>54563</v>
      </c>
      <c r="V310" s="193">
        <v>23857.892435505029</v>
      </c>
      <c r="W310" s="199"/>
      <c r="X310" s="88">
        <v>0</v>
      </c>
      <c r="Y310" s="88">
        <f t="shared" si="69"/>
        <v>0</v>
      </c>
    </row>
    <row r="311" spans="2:27" x14ac:dyDescent="0.25">
      <c r="B311" s="85">
        <v>5046</v>
      </c>
      <c r="C311" s="85" t="s">
        <v>327</v>
      </c>
      <c r="D311" s="1">
        <v>23476</v>
      </c>
      <c r="E311" s="85">
        <f t="shared" si="63"/>
        <v>19305.92105263158</v>
      </c>
      <c r="F311" s="86">
        <f t="shared" si="56"/>
        <v>0.62887689553453863</v>
      </c>
      <c r="G311" s="190">
        <f t="shared" si="57"/>
        <v>6836.491770080811</v>
      </c>
      <c r="H311" s="190">
        <f t="shared" si="58"/>
        <v>8313.1739924182657</v>
      </c>
      <c r="I311" s="190">
        <f t="shared" si="59"/>
        <v>2913.4509424503203</v>
      </c>
      <c r="J311" s="87">
        <f t="shared" si="60"/>
        <v>3542.7563460195893</v>
      </c>
      <c r="K311" s="190">
        <f t="shared" si="64"/>
        <v>2478.540648089097</v>
      </c>
      <c r="L311" s="87">
        <f t="shared" si="61"/>
        <v>3013.9054280763417</v>
      </c>
      <c r="M311" s="88">
        <f t="shared" si="65"/>
        <v>11327.079420494607</v>
      </c>
      <c r="N311" s="88">
        <f t="shared" si="66"/>
        <v>34803.079420494607</v>
      </c>
      <c r="O311" s="88">
        <f t="shared" si="67"/>
        <v>28620.953470801483</v>
      </c>
      <c r="P311" s="89">
        <f t="shared" si="62"/>
        <v>0.93230757117918883</v>
      </c>
      <c r="Q311" s="197">
        <v>104.16851751801914</v>
      </c>
      <c r="R311" s="89">
        <f t="shared" si="68"/>
        <v>1.1634922002930276E-2</v>
      </c>
      <c r="S311" s="89">
        <f t="shared" si="68"/>
        <v>-7.499620107322514E-3</v>
      </c>
      <c r="T311" s="91">
        <v>1216</v>
      </c>
      <c r="U311" s="193">
        <v>23206</v>
      </c>
      <c r="V311" s="193">
        <v>19451.802179379716</v>
      </c>
      <c r="W311" s="199"/>
      <c r="X311" s="88">
        <v>0</v>
      </c>
      <c r="Y311" s="88">
        <f t="shared" si="69"/>
        <v>0</v>
      </c>
    </row>
    <row r="312" spans="2:27" x14ac:dyDescent="0.25">
      <c r="B312" s="85">
        <v>5047</v>
      </c>
      <c r="C312" s="85" t="s">
        <v>328</v>
      </c>
      <c r="D312" s="1">
        <v>86332</v>
      </c>
      <c r="E312" s="85">
        <f t="shared" si="63"/>
        <v>22290.730699715983</v>
      </c>
      <c r="F312" s="86">
        <f t="shared" si="56"/>
        <v>0.72610498527460932</v>
      </c>
      <c r="G312" s="190">
        <f t="shared" si="57"/>
        <v>5045.6059818301692</v>
      </c>
      <c r="H312" s="190">
        <f t="shared" si="58"/>
        <v>19541.631967628244</v>
      </c>
      <c r="I312" s="190">
        <f t="shared" si="59"/>
        <v>1868.7675659707791</v>
      </c>
      <c r="J312" s="87">
        <f t="shared" si="60"/>
        <v>7237.736783004827</v>
      </c>
      <c r="K312" s="190">
        <f t="shared" si="64"/>
        <v>1433.8572716095559</v>
      </c>
      <c r="L312" s="87">
        <f t="shared" si="61"/>
        <v>5553.3292129438105</v>
      </c>
      <c r="M312" s="88">
        <f t="shared" si="65"/>
        <v>25094.961180572056</v>
      </c>
      <c r="N312" s="88">
        <f t="shared" si="66"/>
        <v>111426.96118057205</v>
      </c>
      <c r="O312" s="88">
        <f t="shared" si="67"/>
        <v>28770.193953155704</v>
      </c>
      <c r="P312" s="89">
        <f t="shared" si="62"/>
        <v>0.93716897566619228</v>
      </c>
      <c r="Q312" s="197">
        <v>340.48249864087848</v>
      </c>
      <c r="R312" s="89">
        <f t="shared" si="68"/>
        <v>-2.3747059887823413E-2</v>
      </c>
      <c r="S312" s="89">
        <f t="shared" si="68"/>
        <v>-3.7862775004343416E-2</v>
      </c>
      <c r="T312" s="91">
        <v>3873</v>
      </c>
      <c r="U312" s="193">
        <v>88432</v>
      </c>
      <c r="V312" s="193">
        <v>23167.932931621694</v>
      </c>
      <c r="W312" s="199"/>
      <c r="X312" s="88">
        <v>0</v>
      </c>
      <c r="Y312" s="88">
        <f t="shared" si="69"/>
        <v>0</v>
      </c>
    </row>
    <row r="313" spans="2:27" x14ac:dyDescent="0.25">
      <c r="B313" s="85">
        <v>5049</v>
      </c>
      <c r="C313" s="85" t="s">
        <v>329</v>
      </c>
      <c r="D313" s="1">
        <v>35052</v>
      </c>
      <c r="E313" s="85">
        <f t="shared" si="63"/>
        <v>31635.379061371841</v>
      </c>
      <c r="F313" s="86">
        <f t="shared" si="56"/>
        <v>1.0305003795953069</v>
      </c>
      <c r="G313" s="190">
        <f t="shared" si="57"/>
        <v>-561.18303516334561</v>
      </c>
      <c r="H313" s="190">
        <f t="shared" si="58"/>
        <v>-621.79080296098698</v>
      </c>
      <c r="I313" s="190">
        <f t="shared" si="59"/>
        <v>0</v>
      </c>
      <c r="J313" s="87">
        <f t="shared" si="60"/>
        <v>0</v>
      </c>
      <c r="K313" s="190">
        <f t="shared" si="64"/>
        <v>-434.91029436122318</v>
      </c>
      <c r="L313" s="87">
        <f t="shared" si="61"/>
        <v>-481.88060615223532</v>
      </c>
      <c r="M313" s="88">
        <f t="shared" si="65"/>
        <v>-1103.6714091132224</v>
      </c>
      <c r="N313" s="88">
        <f t="shared" si="66"/>
        <v>33948.328590886777</v>
      </c>
      <c r="O313" s="88">
        <f t="shared" si="67"/>
        <v>30639.285731847271</v>
      </c>
      <c r="P313" s="89">
        <f t="shared" si="62"/>
        <v>0.99805333503181093</v>
      </c>
      <c r="Q313" s="197">
        <v>-107.14448592695248</v>
      </c>
      <c r="R313" s="89">
        <f t="shared" si="68"/>
        <v>-9.1399243091917673E-2</v>
      </c>
      <c r="S313" s="89">
        <f t="shared" si="68"/>
        <v>-9.7139500581409161E-2</v>
      </c>
      <c r="T313" s="91">
        <v>1108</v>
      </c>
      <c r="U313" s="193">
        <v>38578</v>
      </c>
      <c r="V313" s="193">
        <v>35039.05540417802</v>
      </c>
      <c r="W313" s="199"/>
      <c r="X313" s="88">
        <v>0</v>
      </c>
      <c r="Y313" s="88">
        <f t="shared" si="69"/>
        <v>0</v>
      </c>
    </row>
    <row r="314" spans="2:27" x14ac:dyDescent="0.25">
      <c r="B314" s="85">
        <v>5052</v>
      </c>
      <c r="C314" s="85" t="s">
        <v>330</v>
      </c>
      <c r="D314" s="1">
        <v>13024</v>
      </c>
      <c r="E314" s="85">
        <f t="shared" si="63"/>
        <v>22378.006872852231</v>
      </c>
      <c r="F314" s="86">
        <f t="shared" si="56"/>
        <v>0.72894794566310506</v>
      </c>
      <c r="G314" s="190">
        <f t="shared" si="57"/>
        <v>4993.24027794842</v>
      </c>
      <c r="H314" s="190">
        <f t="shared" si="58"/>
        <v>2906.0658417659802</v>
      </c>
      <c r="I314" s="190">
        <f t="shared" si="59"/>
        <v>1838.2209053730924</v>
      </c>
      <c r="J314" s="87">
        <f t="shared" si="60"/>
        <v>1069.8445669271396</v>
      </c>
      <c r="K314" s="190">
        <f t="shared" si="64"/>
        <v>1403.3106110118692</v>
      </c>
      <c r="L314" s="87">
        <f t="shared" si="61"/>
        <v>816.72677560890793</v>
      </c>
      <c r="M314" s="88">
        <f t="shared" si="65"/>
        <v>3722.7926173748883</v>
      </c>
      <c r="N314" s="88">
        <f t="shared" si="66"/>
        <v>16746.792617374889</v>
      </c>
      <c r="O314" s="88">
        <f t="shared" si="67"/>
        <v>28774.557761812524</v>
      </c>
      <c r="P314" s="89">
        <f t="shared" si="62"/>
        <v>0.93731112368561742</v>
      </c>
      <c r="Q314" s="197">
        <v>87.871033877869195</v>
      </c>
      <c r="R314" s="89">
        <f t="shared" si="68"/>
        <v>-4.9620548744892003E-2</v>
      </c>
      <c r="S314" s="89">
        <f t="shared" si="68"/>
        <v>-6.9216001348090153E-2</v>
      </c>
      <c r="T314" s="91">
        <v>582</v>
      </c>
      <c r="U314" s="193">
        <v>13704</v>
      </c>
      <c r="V314" s="193">
        <v>24042.105263157893</v>
      </c>
      <c r="W314" s="199"/>
      <c r="X314" s="88">
        <v>0</v>
      </c>
      <c r="Y314" s="88">
        <f t="shared" si="69"/>
        <v>0</v>
      </c>
    </row>
    <row r="315" spans="2:27" x14ac:dyDescent="0.25">
      <c r="B315" s="85">
        <v>5053</v>
      </c>
      <c r="C315" s="85" t="s">
        <v>331</v>
      </c>
      <c r="D315" s="1">
        <v>161619</v>
      </c>
      <c r="E315" s="85">
        <f t="shared" si="63"/>
        <v>23625.054816547286</v>
      </c>
      <c r="F315" s="86">
        <f t="shared" si="56"/>
        <v>0.76956966152300588</v>
      </c>
      <c r="G315" s="190">
        <f t="shared" si="57"/>
        <v>4245.0115117313871</v>
      </c>
      <c r="H315" s="190">
        <f t="shared" si="58"/>
        <v>29040.123751754418</v>
      </c>
      <c r="I315" s="190">
        <f t="shared" si="59"/>
        <v>1401.7541250798231</v>
      </c>
      <c r="J315" s="87">
        <f t="shared" si="60"/>
        <v>9589.3999696710707</v>
      </c>
      <c r="K315" s="190">
        <f t="shared" si="64"/>
        <v>966.84383071859997</v>
      </c>
      <c r="L315" s="87">
        <f t="shared" si="61"/>
        <v>6614.1786459459418</v>
      </c>
      <c r="M315" s="88">
        <f t="shared" si="65"/>
        <v>35654.302397700361</v>
      </c>
      <c r="N315" s="88">
        <f t="shared" si="66"/>
        <v>197273.30239770038</v>
      </c>
      <c r="O315" s="88">
        <f t="shared" si="67"/>
        <v>28836.910158997278</v>
      </c>
      <c r="P315" s="89">
        <f t="shared" si="62"/>
        <v>0.93934220947861247</v>
      </c>
      <c r="Q315" s="197">
        <v>115.79216968816036</v>
      </c>
      <c r="R315" s="89">
        <f t="shared" si="68"/>
        <v>9.5376707026290531E-4</v>
      </c>
      <c r="S315" s="89">
        <f t="shared" si="68"/>
        <v>-5.9231262278372273E-3</v>
      </c>
      <c r="T315" s="91">
        <v>6841</v>
      </c>
      <c r="U315" s="193">
        <v>161465</v>
      </c>
      <c r="V315" s="193">
        <v>23765.822784810127</v>
      </c>
      <c r="W315" s="199"/>
      <c r="X315" s="88">
        <v>0</v>
      </c>
      <c r="Y315" s="88">
        <f t="shared" si="69"/>
        <v>0</v>
      </c>
    </row>
    <row r="316" spans="2:27" x14ac:dyDescent="0.25">
      <c r="B316" s="85">
        <v>5054</v>
      </c>
      <c r="C316" s="85" t="s">
        <v>332</v>
      </c>
      <c r="D316" s="1">
        <v>208114</v>
      </c>
      <c r="E316" s="85">
        <f t="shared" si="63"/>
        <v>20859.376566102037</v>
      </c>
      <c r="F316" s="86">
        <f t="shared" si="56"/>
        <v>0.67947962399276718</v>
      </c>
      <c r="G316" s="190">
        <f t="shared" si="57"/>
        <v>5904.4184619985363</v>
      </c>
      <c r="H316" s="190">
        <f t="shared" si="58"/>
        <v>58908.382995359396</v>
      </c>
      <c r="I316" s="190">
        <f t="shared" si="59"/>
        <v>2369.7415127356603</v>
      </c>
      <c r="J316" s="87">
        <f t="shared" si="60"/>
        <v>23642.911072563682</v>
      </c>
      <c r="K316" s="190">
        <f t="shared" si="64"/>
        <v>1934.8312183744372</v>
      </c>
      <c r="L316" s="87">
        <f t="shared" si="61"/>
        <v>19303.811065721762</v>
      </c>
      <c r="M316" s="88">
        <f t="shared" si="65"/>
        <v>78212.194061081158</v>
      </c>
      <c r="N316" s="88">
        <f t="shared" si="66"/>
        <v>286326.19406108116</v>
      </c>
      <c r="O316" s="88">
        <f t="shared" si="67"/>
        <v>28698.626246475007</v>
      </c>
      <c r="P316" s="89">
        <f t="shared" si="62"/>
        <v>0.93483770760210028</v>
      </c>
      <c r="Q316" s="197">
        <v>995.63729381354642</v>
      </c>
      <c r="R316" s="92">
        <f t="shared" si="68"/>
        <v>-5.0485251231056081E-3</v>
      </c>
      <c r="S316" s="92">
        <f t="shared" si="68"/>
        <v>-1.2827037204933488E-2</v>
      </c>
      <c r="T316" s="91">
        <v>9977</v>
      </c>
      <c r="U316" s="193">
        <v>209170</v>
      </c>
      <c r="V316" s="193">
        <v>21130.417213859986</v>
      </c>
      <c r="W316" s="199"/>
      <c r="X316" s="88">
        <v>0</v>
      </c>
      <c r="Y316" s="88">
        <f t="shared" si="69"/>
        <v>0</v>
      </c>
      <c r="Z316" s="1"/>
    </row>
    <row r="317" spans="2:27" x14ac:dyDescent="0.25">
      <c r="B317" s="85">
        <v>5055</v>
      </c>
      <c r="C317" s="85" t="s">
        <v>333</v>
      </c>
      <c r="D317" s="1">
        <v>153164</v>
      </c>
      <c r="E317" s="85">
        <f t="shared" si="63"/>
        <v>26048.299319727892</v>
      </c>
      <c r="F317" s="86">
        <f t="shared" si="56"/>
        <v>0.8485051588829533</v>
      </c>
      <c r="G317" s="190">
        <f t="shared" si="57"/>
        <v>2791.0648098230236</v>
      </c>
      <c r="H317" s="190">
        <f t="shared" si="58"/>
        <v>16411.461081759378</v>
      </c>
      <c r="I317" s="190">
        <f t="shared" si="59"/>
        <v>553.61854896661112</v>
      </c>
      <c r="J317" s="87">
        <f t="shared" si="60"/>
        <v>3255.2770679236733</v>
      </c>
      <c r="K317" s="190">
        <f t="shared" si="64"/>
        <v>118.70825460538794</v>
      </c>
      <c r="L317" s="87">
        <f t="shared" si="61"/>
        <v>698.00453707968109</v>
      </c>
      <c r="M317" s="88">
        <f t="shared" si="65"/>
        <v>17109.465618839058</v>
      </c>
      <c r="N317" s="88">
        <f t="shared" si="66"/>
        <v>170273.46561883905</v>
      </c>
      <c r="O317" s="88">
        <f t="shared" si="67"/>
        <v>28958.072384156301</v>
      </c>
      <c r="P317" s="89">
        <f t="shared" si="62"/>
        <v>0.94328898434660957</v>
      </c>
      <c r="Q317" s="197">
        <v>369.94085773516417</v>
      </c>
      <c r="R317" s="92">
        <f t="shared" si="68"/>
        <v>2.9667027448554966E-2</v>
      </c>
      <c r="S317" s="92">
        <f t="shared" si="68"/>
        <v>3.0367481208724116E-2</v>
      </c>
      <c r="T317" s="91">
        <v>5880</v>
      </c>
      <c r="U317" s="193">
        <v>148751</v>
      </c>
      <c r="V317" s="193">
        <v>25280.591434398368</v>
      </c>
      <c r="W317" s="199"/>
      <c r="X317" s="88">
        <v>0</v>
      </c>
      <c r="Y317" s="88">
        <f t="shared" si="69"/>
        <v>0</v>
      </c>
      <c r="Z317" s="1"/>
      <c r="AA317" s="1"/>
    </row>
    <row r="318" spans="2:27" x14ac:dyDescent="0.25">
      <c r="B318" s="85">
        <v>5056</v>
      </c>
      <c r="C318" s="85" t="s">
        <v>334</v>
      </c>
      <c r="D318" s="1">
        <v>132214</v>
      </c>
      <c r="E318" s="85">
        <f t="shared" si="63"/>
        <v>25035.788676387048</v>
      </c>
      <c r="F318" s="86">
        <f t="shared" si="56"/>
        <v>0.81552333178731862</v>
      </c>
      <c r="G318" s="190">
        <f t="shared" si="57"/>
        <v>3398.5711958275301</v>
      </c>
      <c r="H318" s="190">
        <f t="shared" si="58"/>
        <v>17947.854485165186</v>
      </c>
      <c r="I318" s="190">
        <f t="shared" si="59"/>
        <v>907.99727413590642</v>
      </c>
      <c r="J318" s="87">
        <f t="shared" si="60"/>
        <v>4795.133604711722</v>
      </c>
      <c r="K318" s="190">
        <f t="shared" si="64"/>
        <v>473.08697977468324</v>
      </c>
      <c r="L318" s="87">
        <f t="shared" si="61"/>
        <v>2498.3723401901025</v>
      </c>
      <c r="M318" s="88">
        <f t="shared" si="65"/>
        <v>20446.22682535529</v>
      </c>
      <c r="N318" s="88">
        <f t="shared" si="66"/>
        <v>152660.22682535529</v>
      </c>
      <c r="O318" s="88">
        <f t="shared" si="67"/>
        <v>28907.446851989258</v>
      </c>
      <c r="P318" s="89">
        <f t="shared" si="62"/>
        <v>0.94163989299182782</v>
      </c>
      <c r="Q318" s="197">
        <v>440.89867681963369</v>
      </c>
      <c r="R318" s="92">
        <f t="shared" si="68"/>
        <v>8.5281015439067562E-3</v>
      </c>
      <c r="S318" s="92">
        <f t="shared" si="68"/>
        <v>-1.5343516084002437E-2</v>
      </c>
      <c r="T318" s="91">
        <v>5281</v>
      </c>
      <c r="U318" s="193">
        <v>131096</v>
      </c>
      <c r="V318" s="193">
        <v>25425.911559348333</v>
      </c>
      <c r="W318" s="199"/>
      <c r="X318" s="88">
        <v>0</v>
      </c>
      <c r="Y318" s="88">
        <f t="shared" si="69"/>
        <v>0</v>
      </c>
      <c r="Z318" s="1"/>
      <c r="AA318" s="1"/>
    </row>
    <row r="319" spans="2:27" x14ac:dyDescent="0.25">
      <c r="B319" s="85">
        <v>5057</v>
      </c>
      <c r="C319" s="85" t="s">
        <v>335</v>
      </c>
      <c r="D319" s="1">
        <v>245126</v>
      </c>
      <c r="E319" s="85">
        <f t="shared" si="63"/>
        <v>23407.754010695186</v>
      </c>
      <c r="F319" s="86">
        <f t="shared" si="56"/>
        <v>0.76249123952962494</v>
      </c>
      <c r="G319" s="190">
        <f t="shared" si="57"/>
        <v>4375.3919952426477</v>
      </c>
      <c r="H319" s="190">
        <f t="shared" si="58"/>
        <v>45819.104974181006</v>
      </c>
      <c r="I319" s="190">
        <f t="shared" si="59"/>
        <v>1477.8094071280584</v>
      </c>
      <c r="J319" s="87">
        <f t="shared" si="60"/>
        <v>15475.620111445029</v>
      </c>
      <c r="K319" s="190">
        <f t="shared" si="64"/>
        <v>1042.8991127668353</v>
      </c>
      <c r="L319" s="87">
        <f t="shared" si="61"/>
        <v>10921.239508894298</v>
      </c>
      <c r="M319" s="88">
        <f t="shared" si="65"/>
        <v>56740.3444830753</v>
      </c>
      <c r="N319" s="88">
        <f t="shared" si="66"/>
        <v>301866.34448307531</v>
      </c>
      <c r="O319" s="88">
        <f t="shared" si="67"/>
        <v>28826.045118704671</v>
      </c>
      <c r="P319" s="89">
        <f t="shared" si="62"/>
        <v>0.93898828837894333</v>
      </c>
      <c r="Q319" s="197">
        <v>987.07657520454813</v>
      </c>
      <c r="R319" s="92">
        <f t="shared" si="68"/>
        <v>1.1366871449142018E-2</v>
      </c>
      <c r="S319" s="92">
        <f t="shared" si="68"/>
        <v>1.6124736248139078E-3</v>
      </c>
      <c r="T319" s="91">
        <v>10472</v>
      </c>
      <c r="U319" s="193">
        <v>242371</v>
      </c>
      <c r="V319" s="193">
        <v>23370.07038858355</v>
      </c>
      <c r="W319" s="199"/>
      <c r="X319" s="88">
        <v>0</v>
      </c>
      <c r="Y319" s="88">
        <f t="shared" si="69"/>
        <v>0</v>
      </c>
      <c r="Z319" s="1"/>
      <c r="AA319" s="1"/>
    </row>
    <row r="320" spans="2:27" x14ac:dyDescent="0.25">
      <c r="B320" s="85">
        <v>5058</v>
      </c>
      <c r="C320" s="85" t="s">
        <v>336</v>
      </c>
      <c r="D320" s="1">
        <v>103324</v>
      </c>
      <c r="E320" s="85">
        <f t="shared" si="63"/>
        <v>24300.094073377233</v>
      </c>
      <c r="F320" s="86">
        <f t="shared" si="56"/>
        <v>0.7915585938843186</v>
      </c>
      <c r="G320" s="190">
        <f t="shared" si="57"/>
        <v>3839.9879576334188</v>
      </c>
      <c r="H320" s="190">
        <f t="shared" si="58"/>
        <v>16327.628795857298</v>
      </c>
      <c r="I320" s="190">
        <f t="shared" si="59"/>
        <v>1165.4903851893416</v>
      </c>
      <c r="J320" s="87">
        <f t="shared" si="60"/>
        <v>4955.6651178250804</v>
      </c>
      <c r="K320" s="190">
        <f t="shared" si="64"/>
        <v>730.5800908281185</v>
      </c>
      <c r="L320" s="87">
        <f t="shared" si="61"/>
        <v>3106.4265462011599</v>
      </c>
      <c r="M320" s="88">
        <f t="shared" si="65"/>
        <v>19434.055342058458</v>
      </c>
      <c r="N320" s="88">
        <f t="shared" si="66"/>
        <v>122758.05534205846</v>
      </c>
      <c r="O320" s="88">
        <f t="shared" si="67"/>
        <v>28870.662121838774</v>
      </c>
      <c r="P320" s="89">
        <f t="shared" si="62"/>
        <v>0.94044165609667807</v>
      </c>
      <c r="Q320" s="197">
        <v>-8.1872232840178185</v>
      </c>
      <c r="R320" s="92">
        <f t="shared" si="68"/>
        <v>-4.461437461280271E-2</v>
      </c>
      <c r="S320" s="92">
        <f t="shared" si="68"/>
        <v>-4.4614374612802696E-2</v>
      </c>
      <c r="T320" s="91">
        <v>4252</v>
      </c>
      <c r="U320" s="193">
        <v>108149</v>
      </c>
      <c r="V320" s="193">
        <v>25434.854186265286</v>
      </c>
      <c r="W320" s="199"/>
      <c r="X320" s="88">
        <v>0</v>
      </c>
      <c r="Y320" s="88">
        <f t="shared" si="69"/>
        <v>0</v>
      </c>
      <c r="Z320" s="1"/>
      <c r="AA320" s="1"/>
    </row>
    <row r="321" spans="2:27" x14ac:dyDescent="0.25">
      <c r="B321" s="85">
        <v>5059</v>
      </c>
      <c r="C321" s="85" t="s">
        <v>337</v>
      </c>
      <c r="D321" s="1">
        <v>433742</v>
      </c>
      <c r="E321" s="85">
        <f t="shared" si="63"/>
        <v>23207.1696094168</v>
      </c>
      <c r="F321" s="86">
        <f t="shared" si="56"/>
        <v>0.75595734274092907</v>
      </c>
      <c r="G321" s="190">
        <f t="shared" si="57"/>
        <v>4495.7426360096788</v>
      </c>
      <c r="H321" s="190">
        <f t="shared" si="58"/>
        <v>84025.429867020895</v>
      </c>
      <c r="I321" s="190">
        <f t="shared" si="59"/>
        <v>1548.0139475754931</v>
      </c>
      <c r="J321" s="87">
        <f t="shared" si="60"/>
        <v>28932.380680185965</v>
      </c>
      <c r="K321" s="190">
        <f t="shared" si="64"/>
        <v>1113.10365321427</v>
      </c>
      <c r="L321" s="87">
        <f t="shared" si="61"/>
        <v>20803.907278574705</v>
      </c>
      <c r="M321" s="88">
        <f t="shared" si="65"/>
        <v>104829.33714559561</v>
      </c>
      <c r="N321" s="88">
        <f t="shared" si="66"/>
        <v>538571.33714559558</v>
      </c>
      <c r="O321" s="88">
        <f t="shared" si="67"/>
        <v>28816.015898640748</v>
      </c>
      <c r="P321" s="89">
        <f t="shared" si="62"/>
        <v>0.9386615935395084</v>
      </c>
      <c r="Q321" s="197">
        <v>1316.3816549439798</v>
      </c>
      <c r="R321" s="92">
        <f t="shared" si="68"/>
        <v>2.2045967586112644E-2</v>
      </c>
      <c r="S321" s="92">
        <f t="shared" si="68"/>
        <v>1.1765355392095089E-2</v>
      </c>
      <c r="T321" s="91">
        <v>18690</v>
      </c>
      <c r="U321" s="193">
        <v>424386</v>
      </c>
      <c r="V321" s="193">
        <v>22937.304075235108</v>
      </c>
      <c r="W321" s="199"/>
      <c r="X321" s="88">
        <v>0</v>
      </c>
      <c r="Y321" s="88">
        <f t="shared" si="69"/>
        <v>0</v>
      </c>
      <c r="Z321" s="1"/>
      <c r="AA321" s="1"/>
    </row>
    <row r="322" spans="2:27" x14ac:dyDescent="0.25">
      <c r="B322" s="85">
        <v>5060</v>
      </c>
      <c r="C322" s="85" t="s">
        <v>338</v>
      </c>
      <c r="D322" s="1">
        <v>323067</v>
      </c>
      <c r="E322" s="85">
        <f t="shared" si="63"/>
        <v>32666.026289180991</v>
      </c>
      <c r="F322" s="86">
        <f t="shared" si="56"/>
        <v>1.0640729932638762</v>
      </c>
      <c r="G322" s="190">
        <f t="shared" si="57"/>
        <v>-1179.5713718488353</v>
      </c>
      <c r="H322" s="190">
        <f t="shared" si="58"/>
        <v>-11665.960867584981</v>
      </c>
      <c r="I322" s="190">
        <f t="shared" si="59"/>
        <v>0</v>
      </c>
      <c r="J322" s="87">
        <f t="shared" si="60"/>
        <v>0</v>
      </c>
      <c r="K322" s="190">
        <f t="shared" si="64"/>
        <v>-434.91029436122318</v>
      </c>
      <c r="L322" s="87">
        <f t="shared" si="61"/>
        <v>-4301.2628112324974</v>
      </c>
      <c r="M322" s="88">
        <f t="shared" si="65"/>
        <v>-15967.223678817478</v>
      </c>
      <c r="N322" s="88">
        <f t="shared" si="66"/>
        <v>307099.77632118249</v>
      </c>
      <c r="O322" s="88">
        <f t="shared" si="67"/>
        <v>31051.544622970931</v>
      </c>
      <c r="P322" s="89">
        <f t="shared" si="62"/>
        <v>1.0114823804992386</v>
      </c>
      <c r="Q322" s="197">
        <v>-1736.9535792577444</v>
      </c>
      <c r="R322" s="92">
        <f t="shared" si="68"/>
        <v>8.0365174645108436E-2</v>
      </c>
      <c r="S322" s="92">
        <f t="shared" si="68"/>
        <v>6.3105549003659764E-2</v>
      </c>
      <c r="T322" s="91">
        <v>9890</v>
      </c>
      <c r="U322" s="193">
        <v>299035</v>
      </c>
      <c r="V322" s="193">
        <v>30726.98314837649</v>
      </c>
      <c r="W322" s="199"/>
      <c r="X322" s="88">
        <v>0</v>
      </c>
      <c r="Y322" s="88">
        <f t="shared" si="69"/>
        <v>0</v>
      </c>
      <c r="Z322" s="1"/>
      <c r="AA322" s="1"/>
    </row>
    <row r="323" spans="2:27" x14ac:dyDescent="0.25">
      <c r="B323" s="85">
        <v>5061</v>
      </c>
      <c r="C323" s="85" t="s">
        <v>339</v>
      </c>
      <c r="D323" s="1">
        <v>44950</v>
      </c>
      <c r="E323" s="85">
        <f t="shared" si="63"/>
        <v>22968.829841594277</v>
      </c>
      <c r="F323" s="86">
        <f t="shared" si="56"/>
        <v>0.74819359125442753</v>
      </c>
      <c r="G323" s="190">
        <f t="shared" si="57"/>
        <v>4638.7464967031929</v>
      </c>
      <c r="H323" s="190">
        <f t="shared" si="58"/>
        <v>9078.0268940481492</v>
      </c>
      <c r="I323" s="190">
        <f t="shared" si="59"/>
        <v>1631.4328663133763</v>
      </c>
      <c r="J323" s="87">
        <f t="shared" si="60"/>
        <v>3192.7141193752773</v>
      </c>
      <c r="K323" s="190">
        <f t="shared" si="64"/>
        <v>1196.5225719521532</v>
      </c>
      <c r="L323" s="87">
        <f t="shared" si="61"/>
        <v>2341.5946733103638</v>
      </c>
      <c r="M323" s="88">
        <f t="shared" si="65"/>
        <v>11419.621567358514</v>
      </c>
      <c r="N323" s="88">
        <f t="shared" si="66"/>
        <v>56369.62156735851</v>
      </c>
      <c r="O323" s="88">
        <f t="shared" si="67"/>
        <v>28804.098910249621</v>
      </c>
      <c r="P323" s="89">
        <f t="shared" si="62"/>
        <v>0.93827340596518327</v>
      </c>
      <c r="Q323" s="197">
        <v>130.90792663056709</v>
      </c>
      <c r="R323" s="89">
        <f t="shared" si="68"/>
        <v>0.10946563001357522</v>
      </c>
      <c r="S323" s="89">
        <f t="shared" si="68"/>
        <v>0.12250482750479252</v>
      </c>
      <c r="T323" s="91">
        <v>1957</v>
      </c>
      <c r="U323" s="193">
        <v>40515</v>
      </c>
      <c r="V323" s="193">
        <v>20462.121212121212</v>
      </c>
      <c r="W323" s="199"/>
      <c r="X323" s="88">
        <v>0</v>
      </c>
      <c r="Y323" s="88">
        <f t="shared" si="69"/>
        <v>0</v>
      </c>
    </row>
    <row r="324" spans="2:27" ht="28.5" customHeight="1" x14ac:dyDescent="0.25">
      <c r="B324" s="85">
        <v>5401</v>
      </c>
      <c r="C324" s="85" t="s">
        <v>340</v>
      </c>
      <c r="D324" s="1">
        <v>2265924</v>
      </c>
      <c r="E324" s="85">
        <f t="shared" si="63"/>
        <v>29053.287516668377</v>
      </c>
      <c r="F324" s="86">
        <f t="shared" si="56"/>
        <v>0.94639055079240952</v>
      </c>
      <c r="G324" s="190">
        <f t="shared" si="57"/>
        <v>988.07189165873274</v>
      </c>
      <c r="H324" s="190">
        <f t="shared" si="58"/>
        <v>77061.702974247892</v>
      </c>
      <c r="I324" s="190">
        <f t="shared" si="59"/>
        <v>0</v>
      </c>
      <c r="J324" s="87">
        <f t="shared" si="60"/>
        <v>0</v>
      </c>
      <c r="K324" s="190">
        <f t="shared" si="64"/>
        <v>-434.91029436122318</v>
      </c>
      <c r="L324" s="87">
        <f t="shared" si="61"/>
        <v>-33919.523677820522</v>
      </c>
      <c r="M324" s="88">
        <f t="shared" si="65"/>
        <v>43142.17929642737</v>
      </c>
      <c r="N324" s="88">
        <f t="shared" si="66"/>
        <v>2309066.1792964274</v>
      </c>
      <c r="O324" s="88">
        <f t="shared" si="67"/>
        <v>29606.449113965886</v>
      </c>
      <c r="P324" s="89">
        <f t="shared" si="62"/>
        <v>0.96440940351065196</v>
      </c>
      <c r="Q324" s="197">
        <v>3190.5711674954873</v>
      </c>
      <c r="R324" s="89">
        <f t="shared" si="68"/>
        <v>5.0743318648524454E-3</v>
      </c>
      <c r="S324" s="89">
        <f t="shared" si="68"/>
        <v>-6.9899489526972997E-4</v>
      </c>
      <c r="T324" s="91">
        <v>77992</v>
      </c>
      <c r="U324" s="193">
        <v>2254484</v>
      </c>
      <c r="V324" s="193">
        <v>29073.609821520684</v>
      </c>
      <c r="W324" s="199"/>
      <c r="X324" s="88">
        <v>0</v>
      </c>
      <c r="Y324" s="88">
        <f t="shared" si="69"/>
        <v>0</v>
      </c>
    </row>
    <row r="325" spans="2:27" x14ac:dyDescent="0.25">
      <c r="B325" s="85">
        <v>5402</v>
      </c>
      <c r="C325" s="85" t="s">
        <v>341</v>
      </c>
      <c r="D325" s="1">
        <v>649567</v>
      </c>
      <c r="E325" s="85">
        <f t="shared" si="63"/>
        <v>26083.885475645504</v>
      </c>
      <c r="F325" s="86">
        <f t="shared" si="56"/>
        <v>0.84966435305952048</v>
      </c>
      <c r="G325" s="190">
        <f t="shared" si="57"/>
        <v>2769.7131162724568</v>
      </c>
      <c r="H325" s="190">
        <f t="shared" si="58"/>
        <v>68974.165734533002</v>
      </c>
      <c r="I325" s="190">
        <f t="shared" si="59"/>
        <v>541.16339439544697</v>
      </c>
      <c r="J325" s="87">
        <f t="shared" si="60"/>
        <v>13476.592010629816</v>
      </c>
      <c r="K325" s="190">
        <f t="shared" si="64"/>
        <v>106.25310003422379</v>
      </c>
      <c r="L325" s="87">
        <f t="shared" si="61"/>
        <v>2646.020950152275</v>
      </c>
      <c r="M325" s="88">
        <f t="shared" si="65"/>
        <v>71620.186684685279</v>
      </c>
      <c r="N325" s="88">
        <f t="shared" si="66"/>
        <v>721187.18668468529</v>
      </c>
      <c r="O325" s="88">
        <f t="shared" si="67"/>
        <v>28959.851691952186</v>
      </c>
      <c r="P325" s="89">
        <f t="shared" si="62"/>
        <v>0.94334694405543806</v>
      </c>
      <c r="Q325" s="197">
        <v>3155.6543928876345</v>
      </c>
      <c r="R325" s="89">
        <f t="shared" si="68"/>
        <v>-6.8375127477107635E-3</v>
      </c>
      <c r="S325" s="89">
        <f t="shared" si="68"/>
        <v>-1.0785755378637841E-2</v>
      </c>
      <c r="T325" s="91">
        <v>24903</v>
      </c>
      <c r="U325" s="193">
        <v>654039</v>
      </c>
      <c r="V325" s="193">
        <v>26368.287373004354</v>
      </c>
      <c r="W325" s="199"/>
      <c r="X325" s="88">
        <v>0</v>
      </c>
      <c r="Y325" s="88">
        <f t="shared" si="69"/>
        <v>0</v>
      </c>
    </row>
    <row r="326" spans="2:27" x14ac:dyDescent="0.25">
      <c r="B326" s="85">
        <v>5403</v>
      </c>
      <c r="C326" s="85" t="s">
        <v>342</v>
      </c>
      <c r="D326" s="1">
        <v>560186</v>
      </c>
      <c r="E326" s="85">
        <f t="shared" si="63"/>
        <v>26278.838485715623</v>
      </c>
      <c r="F326" s="86">
        <f t="shared" si="56"/>
        <v>0.85601481121242473</v>
      </c>
      <c r="G326" s="190">
        <f t="shared" si="57"/>
        <v>2652.7413102303849</v>
      </c>
      <c r="H326" s="190">
        <f t="shared" si="58"/>
        <v>56548.486510181116</v>
      </c>
      <c r="I326" s="190">
        <f t="shared" si="59"/>
        <v>472.92984087090514</v>
      </c>
      <c r="J326" s="87">
        <f t="shared" si="60"/>
        <v>10081.445417845085</v>
      </c>
      <c r="K326" s="190">
        <f t="shared" si="64"/>
        <v>38.019546509681959</v>
      </c>
      <c r="L326" s="87">
        <f t="shared" si="61"/>
        <v>810.46267294689039</v>
      </c>
      <c r="M326" s="88">
        <f t="shared" si="65"/>
        <v>57358.949183128003</v>
      </c>
      <c r="N326" s="88">
        <f t="shared" si="66"/>
        <v>617544.94918312796</v>
      </c>
      <c r="O326" s="88">
        <f t="shared" si="67"/>
        <v>28969.599342455691</v>
      </c>
      <c r="P326" s="89">
        <f t="shared" si="62"/>
        <v>0.94366446696308326</v>
      </c>
      <c r="Q326" s="197">
        <v>-478.14462341138278</v>
      </c>
      <c r="R326" s="89">
        <f t="shared" si="68"/>
        <v>4.8024755105553436E-2</v>
      </c>
      <c r="S326" s="89">
        <f t="shared" si="68"/>
        <v>3.9519417457982799E-2</v>
      </c>
      <c r="T326" s="91">
        <v>21317</v>
      </c>
      <c r="U326" s="193">
        <v>534516</v>
      </c>
      <c r="V326" s="193">
        <v>25279.795686719637</v>
      </c>
      <c r="W326" s="199"/>
      <c r="X326" s="88">
        <v>0</v>
      </c>
      <c r="Y326" s="88">
        <f t="shared" si="69"/>
        <v>0</v>
      </c>
    </row>
    <row r="327" spans="2:27" x14ac:dyDescent="0.25">
      <c r="B327" s="85">
        <v>5404</v>
      </c>
      <c r="C327" s="85" t="s">
        <v>343</v>
      </c>
      <c r="D327" s="1">
        <v>43393</v>
      </c>
      <c r="E327" s="85">
        <f t="shared" si="63"/>
        <v>22448.525607863423</v>
      </c>
      <c r="F327" s="86">
        <f t="shared" ref="F327:F362" si="70">E327/E$364</f>
        <v>0.7312450442076377</v>
      </c>
      <c r="G327" s="190">
        <f t="shared" ref="G327:G362" si="71">($E$364+$Y$364-E327-Y327)*0.6</f>
        <v>4950.9290369417049</v>
      </c>
      <c r="H327" s="190">
        <f t="shared" ref="H327:H362" si="72">G327*T327/1000</f>
        <v>9570.1458284083164</v>
      </c>
      <c r="I327" s="190">
        <f t="shared" ref="I327:I362" si="73">IF(E327+Y327&lt;(E$364+Y$364)*0.9,((E$364+Y$364)*0.9-E327-Y327)*0.35,0)</f>
        <v>1813.5393481191752</v>
      </c>
      <c r="J327" s="87">
        <f t="shared" ref="J327:J361" si="74">I327*T327/1000</f>
        <v>3505.5715599143659</v>
      </c>
      <c r="K327" s="190">
        <f t="shared" si="64"/>
        <v>1378.6290537579521</v>
      </c>
      <c r="L327" s="87">
        <f t="shared" ref="L327:L362" si="75">K327*T327/1000</f>
        <v>2664.8899609141213</v>
      </c>
      <c r="M327" s="88">
        <f t="shared" si="65"/>
        <v>12235.035789322437</v>
      </c>
      <c r="N327" s="88">
        <f t="shared" si="66"/>
        <v>55628.035789322435</v>
      </c>
      <c r="O327" s="88">
        <f t="shared" si="67"/>
        <v>28778.083698563081</v>
      </c>
      <c r="P327" s="89">
        <f t="shared" ref="P327:P362" si="76">O327/O$364</f>
        <v>0.93742597861284394</v>
      </c>
      <c r="Q327" s="197">
        <v>107.74571904797631</v>
      </c>
      <c r="R327" s="89">
        <f t="shared" si="68"/>
        <v>6.7925085521620354E-2</v>
      </c>
      <c r="S327" s="89">
        <f t="shared" si="68"/>
        <v>4.8036154803162819E-2</v>
      </c>
      <c r="T327" s="91">
        <v>1933</v>
      </c>
      <c r="U327" s="193">
        <v>40633</v>
      </c>
      <c r="V327" s="193">
        <v>21419.609910384817</v>
      </c>
      <c r="W327" s="199"/>
      <c r="X327" s="88">
        <v>0</v>
      </c>
      <c r="Y327" s="88">
        <f t="shared" si="69"/>
        <v>0</v>
      </c>
    </row>
    <row r="328" spans="2:27" x14ac:dyDescent="0.25">
      <c r="B328" s="85">
        <v>5405</v>
      </c>
      <c r="C328" s="85" t="s">
        <v>344</v>
      </c>
      <c r="D328" s="1">
        <v>138116</v>
      </c>
      <c r="E328" s="85">
        <f t="shared" ref="E328:E362" si="77">D328/T328*1000</f>
        <v>24694.439477918826</v>
      </c>
      <c r="F328" s="86">
        <f t="shared" si="70"/>
        <v>0.80440412003665018</v>
      </c>
      <c r="G328" s="190">
        <f t="shared" si="71"/>
        <v>3603.3807149084632</v>
      </c>
      <c r="H328" s="190">
        <f t="shared" si="72"/>
        <v>20153.708338483037</v>
      </c>
      <c r="I328" s="190">
        <f t="shared" si="73"/>
        <v>1027.4694935997843</v>
      </c>
      <c r="J328" s="87">
        <f t="shared" si="74"/>
        <v>5746.6368777035941</v>
      </c>
      <c r="K328" s="190">
        <f t="shared" ref="K328:K362" si="78">I328+J$366</f>
        <v>592.55919923856118</v>
      </c>
      <c r="L328" s="87">
        <f t="shared" si="75"/>
        <v>3314.1836013412726</v>
      </c>
      <c r="M328" s="88">
        <f t="shared" ref="M328:M362" si="79">+H328+L328</f>
        <v>23467.891939824309</v>
      </c>
      <c r="N328" s="88">
        <f t="shared" ref="N328:N362" si="80">D328+M328</f>
        <v>161583.8919398243</v>
      </c>
      <c r="O328" s="88">
        <f t="shared" ref="O328:O362" si="81">N328/T328*1000</f>
        <v>28890.37939206585</v>
      </c>
      <c r="P328" s="89">
        <f t="shared" si="76"/>
        <v>0.94108393240429455</v>
      </c>
      <c r="Q328" s="197">
        <v>454.15737539334805</v>
      </c>
      <c r="R328" s="89">
        <f t="shared" ref="R328:S362" si="82">(D328-U328)/U328</f>
        <v>2.3900601963051923E-2</v>
      </c>
      <c r="S328" s="89">
        <f t="shared" si="82"/>
        <v>1.9323896250719133E-2</v>
      </c>
      <c r="T328" s="91">
        <v>5593</v>
      </c>
      <c r="U328" s="193">
        <v>134892</v>
      </c>
      <c r="V328" s="193">
        <v>24226.293103448279</v>
      </c>
      <c r="W328" s="199"/>
      <c r="X328" s="88">
        <v>0</v>
      </c>
      <c r="Y328" s="88">
        <f t="shared" ref="Y328:Y362" si="83">X328*1000/T328</f>
        <v>0</v>
      </c>
    </row>
    <row r="329" spans="2:27" x14ac:dyDescent="0.25">
      <c r="B329" s="85">
        <v>5406</v>
      </c>
      <c r="C329" s="85" t="s">
        <v>345</v>
      </c>
      <c r="D329" s="1">
        <v>317545</v>
      </c>
      <c r="E329" s="85">
        <f t="shared" si="77"/>
        <v>28076.480990274093</v>
      </c>
      <c r="F329" s="86">
        <f t="shared" si="70"/>
        <v>0.91457176037147903</v>
      </c>
      <c r="G329" s="190">
        <f t="shared" si="71"/>
        <v>1574.1558074953034</v>
      </c>
      <c r="H329" s="190">
        <f t="shared" si="72"/>
        <v>17803.702182771882</v>
      </c>
      <c r="I329" s="190">
        <f t="shared" si="73"/>
        <v>0</v>
      </c>
      <c r="J329" s="87">
        <f t="shared" si="74"/>
        <v>0</v>
      </c>
      <c r="K329" s="190">
        <f t="shared" si="78"/>
        <v>-434.91029436122318</v>
      </c>
      <c r="L329" s="87">
        <f t="shared" si="75"/>
        <v>-4918.8354292254344</v>
      </c>
      <c r="M329" s="88">
        <f t="shared" si="79"/>
        <v>12884.866753546448</v>
      </c>
      <c r="N329" s="88">
        <f t="shared" si="80"/>
        <v>330429.86675354646</v>
      </c>
      <c r="O329" s="88">
        <f t="shared" si="81"/>
        <v>29215.726503408176</v>
      </c>
      <c r="P329" s="89">
        <f t="shared" si="76"/>
        <v>0.95168188734227988</v>
      </c>
      <c r="Q329" s="197">
        <v>1067.9190109803185</v>
      </c>
      <c r="R329" s="89">
        <f>(D329-U329)/U329</f>
        <v>1.5594766350357727E-2</v>
      </c>
      <c r="S329" s="89">
        <f t="shared" si="82"/>
        <v>1.2362103964096538E-2</v>
      </c>
      <c r="T329" s="91">
        <v>11310</v>
      </c>
      <c r="U329" s="193">
        <v>312669</v>
      </c>
      <c r="V329" s="193">
        <v>27733.634912187335</v>
      </c>
      <c r="W329" s="199"/>
      <c r="X329" s="88">
        <v>0</v>
      </c>
      <c r="Y329" s="88">
        <f t="shared" si="83"/>
        <v>0</v>
      </c>
    </row>
    <row r="330" spans="2:27" x14ac:dyDescent="0.25">
      <c r="B330" s="85">
        <v>5411</v>
      </c>
      <c r="C330" s="85" t="s">
        <v>346</v>
      </c>
      <c r="D330" s="1">
        <v>59535</v>
      </c>
      <c r="E330" s="85">
        <f t="shared" si="77"/>
        <v>20772.854152128402</v>
      </c>
      <c r="F330" s="86">
        <f t="shared" si="70"/>
        <v>0.67666121678258773</v>
      </c>
      <c r="G330" s="190">
        <f t="shared" si="71"/>
        <v>5956.3319103827171</v>
      </c>
      <c r="H330" s="190">
        <f t="shared" si="72"/>
        <v>17070.847255156867</v>
      </c>
      <c r="I330" s="190">
        <f t="shared" si="73"/>
        <v>2400.0243576264324</v>
      </c>
      <c r="J330" s="87">
        <f t="shared" si="74"/>
        <v>6878.4698089573549</v>
      </c>
      <c r="K330" s="190">
        <f t="shared" si="78"/>
        <v>1965.1140632652093</v>
      </c>
      <c r="L330" s="87">
        <f t="shared" si="75"/>
        <v>5632.0169053180898</v>
      </c>
      <c r="M330" s="88">
        <f t="shared" si="79"/>
        <v>22702.864160474957</v>
      </c>
      <c r="N330" s="88">
        <f t="shared" si="80"/>
        <v>82237.864160474957</v>
      </c>
      <c r="O330" s="88">
        <f t="shared" si="81"/>
        <v>28694.300125776332</v>
      </c>
      <c r="P330" s="89">
        <f t="shared" si="76"/>
        <v>0.93469678724159144</v>
      </c>
      <c r="Q330" s="197">
        <v>129.78278882125232</v>
      </c>
      <c r="R330" s="89">
        <f t="shared" si="82"/>
        <v>-1.234260687801722E-2</v>
      </c>
      <c r="S330" s="89">
        <f t="shared" si="82"/>
        <v>-3.8877714788133261E-2</v>
      </c>
      <c r="T330" s="91">
        <v>2866</v>
      </c>
      <c r="U330" s="193">
        <v>60279</v>
      </c>
      <c r="V330" s="193">
        <v>21613.122983148081</v>
      </c>
      <c r="W330" s="199"/>
      <c r="X330" s="88">
        <v>0</v>
      </c>
      <c r="Y330" s="88">
        <f t="shared" si="83"/>
        <v>0</v>
      </c>
    </row>
    <row r="331" spans="2:27" x14ac:dyDescent="0.25">
      <c r="B331" s="85">
        <v>5412</v>
      </c>
      <c r="C331" s="85" t="s">
        <v>347</v>
      </c>
      <c r="D331" s="1">
        <v>100351</v>
      </c>
      <c r="E331" s="85">
        <f t="shared" si="77"/>
        <v>23859.010936757011</v>
      </c>
      <c r="F331" s="86">
        <f t="shared" si="70"/>
        <v>0.77719061874994644</v>
      </c>
      <c r="G331" s="190">
        <f t="shared" si="71"/>
        <v>4104.6378396055525</v>
      </c>
      <c r="H331" s="190">
        <f t="shared" si="72"/>
        <v>17264.106753380955</v>
      </c>
      <c r="I331" s="190">
        <f t="shared" si="73"/>
        <v>1319.8694830064194</v>
      </c>
      <c r="J331" s="87">
        <f t="shared" si="74"/>
        <v>5551.3710455249993</v>
      </c>
      <c r="K331" s="190">
        <f t="shared" si="78"/>
        <v>884.95918864519626</v>
      </c>
      <c r="L331" s="87">
        <f t="shared" si="75"/>
        <v>3722.1383474416957</v>
      </c>
      <c r="M331" s="88">
        <f t="shared" si="79"/>
        <v>20986.245100822649</v>
      </c>
      <c r="N331" s="88">
        <f t="shared" si="80"/>
        <v>121337.24510082265</v>
      </c>
      <c r="O331" s="88">
        <f t="shared" si="81"/>
        <v>28848.607965007763</v>
      </c>
      <c r="P331" s="89">
        <f t="shared" si="76"/>
        <v>0.93972325733995943</v>
      </c>
      <c r="Q331" s="197">
        <v>51.364378849350032</v>
      </c>
      <c r="R331" s="89">
        <f t="shared" si="82"/>
        <v>4.0003730917909444E-2</v>
      </c>
      <c r="S331" s="89">
        <f t="shared" si="82"/>
        <v>3.8767397428943716E-2</v>
      </c>
      <c r="T331" s="91">
        <v>4206</v>
      </c>
      <c r="U331" s="193">
        <v>96491</v>
      </c>
      <c r="V331" s="193">
        <v>22968.578909783384</v>
      </c>
      <c r="W331" s="199"/>
      <c r="X331" s="88">
        <v>0</v>
      </c>
      <c r="Y331" s="88">
        <f t="shared" si="83"/>
        <v>0</v>
      </c>
    </row>
    <row r="332" spans="2:27" x14ac:dyDescent="0.25">
      <c r="B332" s="85">
        <v>5413</v>
      </c>
      <c r="C332" s="85" t="s">
        <v>348</v>
      </c>
      <c r="D332" s="1">
        <v>36209</v>
      </c>
      <c r="E332" s="85">
        <f t="shared" si="77"/>
        <v>28310.398749022675</v>
      </c>
      <c r="F332" s="86">
        <f t="shared" si="70"/>
        <v>0.92219146800061358</v>
      </c>
      <c r="G332" s="190">
        <f t="shared" si="71"/>
        <v>1433.8051522461537</v>
      </c>
      <c r="H332" s="190">
        <f t="shared" si="72"/>
        <v>1833.8367897228304</v>
      </c>
      <c r="I332" s="190">
        <f t="shared" si="73"/>
        <v>0</v>
      </c>
      <c r="J332" s="87">
        <f t="shared" si="74"/>
        <v>0</v>
      </c>
      <c r="K332" s="190">
        <f t="shared" si="78"/>
        <v>-434.91029436122318</v>
      </c>
      <c r="L332" s="87">
        <f t="shared" si="75"/>
        <v>-556.25026648800451</v>
      </c>
      <c r="M332" s="88">
        <f t="shared" si="79"/>
        <v>1277.586523234826</v>
      </c>
      <c r="N332" s="88">
        <f t="shared" si="80"/>
        <v>37486.58652323483</v>
      </c>
      <c r="O332" s="88">
        <f t="shared" si="81"/>
        <v>29309.29360690761</v>
      </c>
      <c r="P332" s="89">
        <f t="shared" si="76"/>
        <v>0.9547297703939337</v>
      </c>
      <c r="Q332" s="197">
        <v>77.722565432697593</v>
      </c>
      <c r="R332" s="89">
        <f t="shared" si="82"/>
        <v>0</v>
      </c>
      <c r="S332" s="89">
        <f t="shared" si="82"/>
        <v>7.8186082877248365E-3</v>
      </c>
      <c r="T332" s="91">
        <v>1279</v>
      </c>
      <c r="U332" s="193">
        <v>36209</v>
      </c>
      <c r="V332" s="193">
        <v>28090.768037238169</v>
      </c>
      <c r="W332" s="199"/>
      <c r="X332" s="88">
        <v>0</v>
      </c>
      <c r="Y332" s="88">
        <f t="shared" si="83"/>
        <v>0</v>
      </c>
    </row>
    <row r="333" spans="2:27" x14ac:dyDescent="0.25">
      <c r="B333" s="85">
        <v>5414</v>
      </c>
      <c r="C333" s="85" t="s">
        <v>349</v>
      </c>
      <c r="D333" s="1">
        <v>31878</v>
      </c>
      <c r="E333" s="85">
        <f t="shared" si="77"/>
        <v>29544.022242817424</v>
      </c>
      <c r="F333" s="86">
        <f t="shared" si="70"/>
        <v>0.9623758917802997</v>
      </c>
      <c r="G333" s="190">
        <f t="shared" si="71"/>
        <v>693.63105596930473</v>
      </c>
      <c r="H333" s="190">
        <f t="shared" si="72"/>
        <v>748.42790939087979</v>
      </c>
      <c r="I333" s="190">
        <f t="shared" si="73"/>
        <v>0</v>
      </c>
      <c r="J333" s="87">
        <f t="shared" si="74"/>
        <v>0</v>
      </c>
      <c r="K333" s="190">
        <f t="shared" si="78"/>
        <v>-434.91029436122318</v>
      </c>
      <c r="L333" s="87">
        <f t="shared" si="75"/>
        <v>-469.26820761575982</v>
      </c>
      <c r="M333" s="88">
        <f t="shared" si="79"/>
        <v>279.15970177511997</v>
      </c>
      <c r="N333" s="88">
        <f t="shared" si="80"/>
        <v>32157.159701775119</v>
      </c>
      <c r="O333" s="88">
        <f t="shared" si="81"/>
        <v>29802.743004425505</v>
      </c>
      <c r="P333" s="89">
        <f t="shared" si="76"/>
        <v>0.97080353990580803</v>
      </c>
      <c r="Q333" s="197">
        <v>-60.12427826279901</v>
      </c>
      <c r="R333" s="89">
        <f t="shared" si="82"/>
        <v>0.213013698630137</v>
      </c>
      <c r="S333" s="89">
        <f t="shared" si="82"/>
        <v>0.20289588279355564</v>
      </c>
      <c r="T333" s="91">
        <v>1079</v>
      </c>
      <c r="U333" s="193">
        <v>26280</v>
      </c>
      <c r="V333" s="193">
        <v>24560.747663551403</v>
      </c>
      <c r="W333" s="199"/>
      <c r="X333" s="88">
        <v>0</v>
      </c>
      <c r="Y333" s="88">
        <f t="shared" si="83"/>
        <v>0</v>
      </c>
    </row>
    <row r="334" spans="2:27" x14ac:dyDescent="0.25">
      <c r="B334" s="85">
        <v>5415</v>
      </c>
      <c r="C334" s="85" t="s">
        <v>350</v>
      </c>
      <c r="D334" s="1">
        <v>17224</v>
      </c>
      <c r="E334" s="85">
        <f t="shared" si="77"/>
        <v>17521.871820956258</v>
      </c>
      <c r="F334" s="86">
        <f t="shared" si="70"/>
        <v>0.57076273774646336</v>
      </c>
      <c r="G334" s="190">
        <f t="shared" si="71"/>
        <v>7906.9213090860039</v>
      </c>
      <c r="H334" s="190">
        <f t="shared" si="72"/>
        <v>7772.503646831542</v>
      </c>
      <c r="I334" s="190">
        <f t="shared" si="73"/>
        <v>3537.8681735366831</v>
      </c>
      <c r="J334" s="87">
        <f t="shared" si="74"/>
        <v>3477.7244145865593</v>
      </c>
      <c r="K334" s="190">
        <f t="shared" si="78"/>
        <v>3102.9578791754598</v>
      </c>
      <c r="L334" s="87">
        <f t="shared" si="75"/>
        <v>3050.2075952294772</v>
      </c>
      <c r="M334" s="88">
        <f t="shared" si="79"/>
        <v>10822.711242061019</v>
      </c>
      <c r="N334" s="88">
        <f t="shared" si="80"/>
        <v>28046.711242061021</v>
      </c>
      <c r="O334" s="88">
        <f t="shared" si="81"/>
        <v>28531.751009217722</v>
      </c>
      <c r="P334" s="89">
        <f t="shared" si="76"/>
        <v>0.92940186328978514</v>
      </c>
      <c r="Q334" s="197">
        <v>176.13750223701754</v>
      </c>
      <c r="R334" s="89">
        <f t="shared" si="82"/>
        <v>-8.5580802718199192E-2</v>
      </c>
      <c r="S334" s="89">
        <f t="shared" si="82"/>
        <v>-9.7673833811447772E-2</v>
      </c>
      <c r="T334" s="91">
        <v>983</v>
      </c>
      <c r="U334" s="193">
        <v>18836</v>
      </c>
      <c r="V334" s="193">
        <v>19418.556701030928</v>
      </c>
      <c r="W334" s="199"/>
      <c r="X334" s="88">
        <v>0</v>
      </c>
      <c r="Y334" s="88">
        <f t="shared" si="83"/>
        <v>0</v>
      </c>
    </row>
    <row r="335" spans="2:27" x14ac:dyDescent="0.25">
      <c r="B335" s="85">
        <v>5416</v>
      </c>
      <c r="C335" s="85" t="s">
        <v>351</v>
      </c>
      <c r="D335" s="1">
        <v>112725</v>
      </c>
      <c r="E335" s="85">
        <f t="shared" si="77"/>
        <v>28545.201316789062</v>
      </c>
      <c r="F335" s="86">
        <f t="shared" si="70"/>
        <v>0.92983999766557535</v>
      </c>
      <c r="G335" s="190">
        <f t="shared" si="71"/>
        <v>1292.9236115863218</v>
      </c>
      <c r="H335" s="190">
        <f t="shared" si="72"/>
        <v>5105.7553421543844</v>
      </c>
      <c r="I335" s="190">
        <f t="shared" si="73"/>
        <v>0</v>
      </c>
      <c r="J335" s="87">
        <f t="shared" si="74"/>
        <v>0</v>
      </c>
      <c r="K335" s="190">
        <f t="shared" si="78"/>
        <v>-434.91029436122318</v>
      </c>
      <c r="L335" s="87">
        <f t="shared" si="75"/>
        <v>-1717.4607524324704</v>
      </c>
      <c r="M335" s="88">
        <f t="shared" si="79"/>
        <v>3388.2945897219142</v>
      </c>
      <c r="N335" s="88">
        <f t="shared" si="80"/>
        <v>116113.29458972192</v>
      </c>
      <c r="O335" s="88">
        <f t="shared" si="81"/>
        <v>29403.214634014159</v>
      </c>
      <c r="P335" s="89">
        <f t="shared" si="76"/>
        <v>0.95778918225991827</v>
      </c>
      <c r="Q335" s="197">
        <v>358.33792876756524</v>
      </c>
      <c r="R335" s="89">
        <f t="shared" si="82"/>
        <v>9.6184141431822162E-2</v>
      </c>
      <c r="S335" s="89">
        <f t="shared" si="82"/>
        <v>0.10839789231128548</v>
      </c>
      <c r="T335" s="91">
        <v>3949</v>
      </c>
      <c r="U335" s="193">
        <v>102834</v>
      </c>
      <c r="V335" s="193">
        <v>25753.568745304281</v>
      </c>
      <c r="W335" s="199"/>
      <c r="X335" s="88">
        <v>0</v>
      </c>
      <c r="Y335" s="88">
        <f t="shared" si="83"/>
        <v>0</v>
      </c>
    </row>
    <row r="336" spans="2:27" x14ac:dyDescent="0.25">
      <c r="B336" s="85">
        <v>5417</v>
      </c>
      <c r="C336" s="85" t="s">
        <v>352</v>
      </c>
      <c r="D336" s="1">
        <v>46250</v>
      </c>
      <c r="E336" s="85">
        <f t="shared" si="77"/>
        <v>22583.0078125</v>
      </c>
      <c r="F336" s="86">
        <f t="shared" si="70"/>
        <v>0.73562570810478767</v>
      </c>
      <c r="G336" s="190">
        <f t="shared" si="71"/>
        <v>4870.2397141597585</v>
      </c>
      <c r="H336" s="190">
        <f t="shared" si="72"/>
        <v>9974.2509345991857</v>
      </c>
      <c r="I336" s="190">
        <f t="shared" si="73"/>
        <v>1766.4705764963733</v>
      </c>
      <c r="J336" s="87">
        <f t="shared" si="74"/>
        <v>3617.7317406645725</v>
      </c>
      <c r="K336" s="190">
        <f t="shared" si="78"/>
        <v>1331.5602821351501</v>
      </c>
      <c r="L336" s="87">
        <f t="shared" si="75"/>
        <v>2727.0354578127876</v>
      </c>
      <c r="M336" s="88">
        <f t="shared" si="79"/>
        <v>12701.286392411974</v>
      </c>
      <c r="N336" s="88">
        <f t="shared" si="80"/>
        <v>58951.286392411974</v>
      </c>
      <c r="O336" s="88">
        <f t="shared" si="81"/>
        <v>28784.807808794911</v>
      </c>
      <c r="P336" s="89">
        <f t="shared" si="76"/>
        <v>0.93764501180770143</v>
      </c>
      <c r="Q336" s="197">
        <v>132.24171371456396</v>
      </c>
      <c r="R336" s="89">
        <f t="shared" si="82"/>
        <v>1.0200292685057772E-2</v>
      </c>
      <c r="S336" s="89">
        <f t="shared" si="82"/>
        <v>2.9437505289900304E-2</v>
      </c>
      <c r="T336" s="91">
        <v>2048</v>
      </c>
      <c r="U336" s="193">
        <v>45783</v>
      </c>
      <c r="V336" s="193">
        <v>21937.230474365115</v>
      </c>
      <c r="W336" s="199"/>
      <c r="X336" s="88">
        <v>0</v>
      </c>
      <c r="Y336" s="88">
        <f t="shared" si="83"/>
        <v>0</v>
      </c>
    </row>
    <row r="337" spans="2:25" x14ac:dyDescent="0.25">
      <c r="B337" s="85">
        <v>5418</v>
      </c>
      <c r="C337" s="85" t="s">
        <v>353</v>
      </c>
      <c r="D337" s="1">
        <v>174504</v>
      </c>
      <c r="E337" s="85">
        <f t="shared" si="77"/>
        <v>25730.462990268355</v>
      </c>
      <c r="F337" s="86">
        <f t="shared" si="70"/>
        <v>0.83815186241946449</v>
      </c>
      <c r="G337" s="190">
        <f t="shared" si="71"/>
        <v>2981.7666074987455</v>
      </c>
      <c r="H337" s="190">
        <f t="shared" si="72"/>
        <v>20222.341132056492</v>
      </c>
      <c r="I337" s="190">
        <f t="shared" si="73"/>
        <v>664.86126427744887</v>
      </c>
      <c r="J337" s="87">
        <f t="shared" si="74"/>
        <v>4509.0890943296581</v>
      </c>
      <c r="K337" s="190">
        <f t="shared" si="78"/>
        <v>229.95096991622569</v>
      </c>
      <c r="L337" s="87">
        <f t="shared" si="75"/>
        <v>1559.5274779718425</v>
      </c>
      <c r="M337" s="88">
        <f t="shared" si="79"/>
        <v>21781.868610028334</v>
      </c>
      <c r="N337" s="88">
        <f t="shared" si="80"/>
        <v>196285.86861002832</v>
      </c>
      <c r="O337" s="88">
        <f t="shared" si="81"/>
        <v>28942.180567683328</v>
      </c>
      <c r="P337" s="89">
        <f t="shared" si="76"/>
        <v>0.94277131952343529</v>
      </c>
      <c r="Q337" s="197">
        <v>643.77465938096066</v>
      </c>
      <c r="R337" s="89">
        <f t="shared" si="82"/>
        <v>2.0204854777606286E-2</v>
      </c>
      <c r="S337" s="89">
        <f t="shared" si="82"/>
        <v>-7.3235274731018743E-3</v>
      </c>
      <c r="T337" s="91">
        <v>6782</v>
      </c>
      <c r="U337" s="193">
        <v>171048</v>
      </c>
      <c r="V337" s="193">
        <v>25920.290953174725</v>
      </c>
      <c r="W337" s="199"/>
      <c r="X337" s="88">
        <v>0</v>
      </c>
      <c r="Y337" s="88">
        <f t="shared" si="83"/>
        <v>0</v>
      </c>
    </row>
    <row r="338" spans="2:25" x14ac:dyDescent="0.25">
      <c r="B338" s="85">
        <v>5419</v>
      </c>
      <c r="C338" s="85" t="s">
        <v>354</v>
      </c>
      <c r="D338" s="1">
        <v>81372</v>
      </c>
      <c r="E338" s="85">
        <f t="shared" si="77"/>
        <v>23737.456242707118</v>
      </c>
      <c r="F338" s="86">
        <f t="shared" si="70"/>
        <v>0.77323105948191928</v>
      </c>
      <c r="G338" s="190">
        <f t="shared" si="71"/>
        <v>4177.5706560354884</v>
      </c>
      <c r="H338" s="190">
        <f t="shared" si="72"/>
        <v>14320.712208889654</v>
      </c>
      <c r="I338" s="190">
        <f t="shared" si="73"/>
        <v>1362.4136259238821</v>
      </c>
      <c r="J338" s="87">
        <f t="shared" si="74"/>
        <v>4670.3539096670684</v>
      </c>
      <c r="K338" s="190">
        <f t="shared" si="78"/>
        <v>927.50333156265901</v>
      </c>
      <c r="L338" s="87">
        <f t="shared" si="75"/>
        <v>3179.481420596795</v>
      </c>
      <c r="M338" s="88">
        <f t="shared" si="79"/>
        <v>17500.19362948645</v>
      </c>
      <c r="N338" s="88">
        <f t="shared" si="80"/>
        <v>98872.193629486457</v>
      </c>
      <c r="O338" s="88">
        <f t="shared" si="81"/>
        <v>28842.530230305267</v>
      </c>
      <c r="P338" s="89">
        <f t="shared" si="76"/>
        <v>0.93952527937655805</v>
      </c>
      <c r="Q338" s="197">
        <v>360.64364971363102</v>
      </c>
      <c r="R338" s="89">
        <f t="shared" si="82"/>
        <v>-2.8405630977540567E-2</v>
      </c>
      <c r="S338" s="89">
        <f t="shared" si="82"/>
        <v>-3.2373635985216864E-2</v>
      </c>
      <c r="T338" s="91">
        <v>3428</v>
      </c>
      <c r="U338" s="193">
        <v>83751</v>
      </c>
      <c r="V338" s="193">
        <v>24531.634446397187</v>
      </c>
      <c r="W338" s="199"/>
      <c r="X338" s="88">
        <v>0</v>
      </c>
      <c r="Y338" s="88">
        <f t="shared" si="83"/>
        <v>0</v>
      </c>
    </row>
    <row r="339" spans="2:25" x14ac:dyDescent="0.25">
      <c r="B339" s="85">
        <v>5420</v>
      </c>
      <c r="C339" s="85" t="s">
        <v>355</v>
      </c>
      <c r="D339" s="1">
        <v>22617</v>
      </c>
      <c r="E339" s="85">
        <f t="shared" si="77"/>
        <v>21417.613636363636</v>
      </c>
      <c r="F339" s="86">
        <f t="shared" si="70"/>
        <v>0.69766380669823613</v>
      </c>
      <c r="G339" s="190">
        <f t="shared" si="71"/>
        <v>5569.4762198415774</v>
      </c>
      <c r="H339" s="190">
        <f t="shared" si="72"/>
        <v>5881.3668881527055</v>
      </c>
      <c r="I339" s="190">
        <f t="shared" si="73"/>
        <v>2174.3585381441007</v>
      </c>
      <c r="J339" s="87">
        <f t="shared" si="74"/>
        <v>2296.12261628017</v>
      </c>
      <c r="K339" s="190">
        <f t="shared" si="78"/>
        <v>1739.4482437828776</v>
      </c>
      <c r="L339" s="87">
        <f t="shared" si="75"/>
        <v>1836.8573454347188</v>
      </c>
      <c r="M339" s="88">
        <f t="shared" si="79"/>
        <v>7718.2242335874244</v>
      </c>
      <c r="N339" s="88">
        <f t="shared" si="80"/>
        <v>30335.224233587425</v>
      </c>
      <c r="O339" s="88">
        <f t="shared" si="81"/>
        <v>28726.538099988091</v>
      </c>
      <c r="P339" s="89">
        <f t="shared" si="76"/>
        <v>0.93574691673737387</v>
      </c>
      <c r="Q339" s="197">
        <v>-726.01286636593068</v>
      </c>
      <c r="R339" s="89">
        <f t="shared" si="82"/>
        <v>1.3488080301129234E-2</v>
      </c>
      <c r="S339" s="89">
        <f t="shared" si="82"/>
        <v>2.5004990304551118E-2</v>
      </c>
      <c r="T339" s="91">
        <v>1056</v>
      </c>
      <c r="U339" s="193">
        <v>22316</v>
      </c>
      <c r="V339" s="193">
        <v>20895.131086142323</v>
      </c>
      <c r="W339" s="199"/>
      <c r="X339" s="88">
        <v>0</v>
      </c>
      <c r="Y339" s="88">
        <f t="shared" si="83"/>
        <v>0</v>
      </c>
    </row>
    <row r="340" spans="2:25" x14ac:dyDescent="0.25">
      <c r="B340" s="85">
        <v>5421</v>
      </c>
      <c r="C340" s="85" t="s">
        <v>356</v>
      </c>
      <c r="D340" s="1">
        <v>390268</v>
      </c>
      <c r="E340" s="85">
        <f t="shared" si="77"/>
        <v>26278.903777523399</v>
      </c>
      <c r="F340" s="86">
        <f t="shared" si="70"/>
        <v>0.85601693804746493</v>
      </c>
      <c r="G340" s="190">
        <f t="shared" si="71"/>
        <v>2652.7021351457192</v>
      </c>
      <c r="H340" s="190">
        <f t="shared" si="72"/>
        <v>39395.279409049079</v>
      </c>
      <c r="I340" s="190">
        <f t="shared" si="73"/>
        <v>472.9069887381836</v>
      </c>
      <c r="J340" s="87">
        <f t="shared" si="74"/>
        <v>7023.1416897507643</v>
      </c>
      <c r="K340" s="190">
        <f t="shared" si="78"/>
        <v>37.99669437696042</v>
      </c>
      <c r="L340" s="87">
        <f t="shared" si="75"/>
        <v>564.28890819223921</v>
      </c>
      <c r="M340" s="88">
        <f t="shared" si="79"/>
        <v>39959.568317241319</v>
      </c>
      <c r="N340" s="88">
        <f t="shared" si="80"/>
        <v>430227.56831724133</v>
      </c>
      <c r="O340" s="88">
        <f t="shared" si="81"/>
        <v>28969.602607046079</v>
      </c>
      <c r="P340" s="89">
        <f t="shared" si="76"/>
        <v>0.94366457330483533</v>
      </c>
      <c r="Q340" s="197">
        <v>348.54145037839771</v>
      </c>
      <c r="R340" s="89">
        <f t="shared" si="82"/>
        <v>2.7299504865792572E-2</v>
      </c>
      <c r="S340" s="89">
        <f t="shared" si="82"/>
        <v>1.9482870023032117E-2</v>
      </c>
      <c r="T340" s="91">
        <v>14851</v>
      </c>
      <c r="U340" s="193">
        <v>379897</v>
      </c>
      <c r="V340" s="193">
        <v>25776.699687881668</v>
      </c>
      <c r="W340" s="199"/>
      <c r="X340" s="88">
        <v>0</v>
      </c>
      <c r="Y340" s="88">
        <f t="shared" si="83"/>
        <v>0</v>
      </c>
    </row>
    <row r="341" spans="2:25" x14ac:dyDescent="0.25">
      <c r="B341" s="85">
        <v>5422</v>
      </c>
      <c r="C341" s="85" t="s">
        <v>357</v>
      </c>
      <c r="D341" s="1">
        <v>119803</v>
      </c>
      <c r="E341" s="85">
        <f t="shared" si="77"/>
        <v>21715.243791915895</v>
      </c>
      <c r="F341" s="86">
        <f t="shared" si="70"/>
        <v>0.70735890115816358</v>
      </c>
      <c r="G341" s="190">
        <f t="shared" si="71"/>
        <v>5390.898126510222</v>
      </c>
      <c r="H341" s="190">
        <f t="shared" si="72"/>
        <v>29741.584963956895</v>
      </c>
      <c r="I341" s="190">
        <f t="shared" si="73"/>
        <v>2070.18798370081</v>
      </c>
      <c r="J341" s="87">
        <f t="shared" si="74"/>
        <v>11421.227106077369</v>
      </c>
      <c r="K341" s="190">
        <f t="shared" si="78"/>
        <v>1635.2776893395869</v>
      </c>
      <c r="L341" s="87">
        <f t="shared" si="75"/>
        <v>9021.8270120865018</v>
      </c>
      <c r="M341" s="88">
        <f t="shared" si="79"/>
        <v>38763.411976043397</v>
      </c>
      <c r="N341" s="88">
        <f t="shared" si="80"/>
        <v>158566.4119760434</v>
      </c>
      <c r="O341" s="88">
        <f t="shared" si="81"/>
        <v>28741.419607765707</v>
      </c>
      <c r="P341" s="89">
        <f t="shared" si="76"/>
        <v>0.93623167146037034</v>
      </c>
      <c r="Q341" s="197">
        <v>31.368718048463052</v>
      </c>
      <c r="R341" s="89">
        <f t="shared" si="82"/>
        <v>-3.1950210921314285E-3</v>
      </c>
      <c r="S341" s="89">
        <f t="shared" si="82"/>
        <v>7.4650285282353785E-3</v>
      </c>
      <c r="T341" s="91">
        <v>5517</v>
      </c>
      <c r="U341" s="193">
        <v>120187</v>
      </c>
      <c r="V341" s="193">
        <v>21554.340028694405</v>
      </c>
      <c r="W341" s="199"/>
      <c r="X341" s="88">
        <v>0</v>
      </c>
      <c r="Y341" s="88">
        <f t="shared" si="83"/>
        <v>0</v>
      </c>
    </row>
    <row r="342" spans="2:25" x14ac:dyDescent="0.25">
      <c r="B342" s="85">
        <v>5423</v>
      </c>
      <c r="C342" s="85" t="s">
        <v>358</v>
      </c>
      <c r="D342" s="1">
        <v>54238</v>
      </c>
      <c r="E342" s="85">
        <f t="shared" si="77"/>
        <v>24982.957162597882</v>
      </c>
      <c r="F342" s="86">
        <f t="shared" si="70"/>
        <v>0.81380238212179667</v>
      </c>
      <c r="G342" s="190">
        <f t="shared" si="71"/>
        <v>3430.2701041010296</v>
      </c>
      <c r="H342" s="190">
        <f t="shared" si="72"/>
        <v>7447.1163960033346</v>
      </c>
      <c r="I342" s="190">
        <f t="shared" si="73"/>
        <v>926.4883039621144</v>
      </c>
      <c r="J342" s="87">
        <f t="shared" si="74"/>
        <v>2011.4061079017504</v>
      </c>
      <c r="K342" s="190">
        <f t="shared" si="78"/>
        <v>491.57800960089122</v>
      </c>
      <c r="L342" s="87">
        <f t="shared" si="75"/>
        <v>1067.215858843535</v>
      </c>
      <c r="M342" s="88">
        <f t="shared" si="79"/>
        <v>8514.3322548468695</v>
      </c>
      <c r="N342" s="88">
        <f t="shared" si="80"/>
        <v>62752.332254846871</v>
      </c>
      <c r="O342" s="88">
        <f t="shared" si="81"/>
        <v>28904.805276299805</v>
      </c>
      <c r="P342" s="89">
        <f t="shared" si="76"/>
        <v>0.94155384550855192</v>
      </c>
      <c r="Q342" s="197">
        <v>-105.65822242465401</v>
      </c>
      <c r="R342" s="89">
        <f t="shared" si="82"/>
        <v>6.3886545968105765E-2</v>
      </c>
      <c r="S342" s="89">
        <f t="shared" si="82"/>
        <v>6.7806901733994729E-2</v>
      </c>
      <c r="T342" s="91">
        <v>2171</v>
      </c>
      <c r="U342" s="193">
        <v>50981</v>
      </c>
      <c r="V342" s="193">
        <v>23396.512161541992</v>
      </c>
      <c r="W342" s="199"/>
      <c r="X342" s="88">
        <v>0</v>
      </c>
      <c r="Y342" s="88">
        <f t="shared" si="83"/>
        <v>0</v>
      </c>
    </row>
    <row r="343" spans="2:25" x14ac:dyDescent="0.25">
      <c r="B343" s="85">
        <v>5424</v>
      </c>
      <c r="C343" s="85" t="s">
        <v>359</v>
      </c>
      <c r="D343" s="1">
        <v>57827</v>
      </c>
      <c r="E343" s="85">
        <f t="shared" si="77"/>
        <v>21306.927044952099</v>
      </c>
      <c r="F343" s="86">
        <f t="shared" si="70"/>
        <v>0.69405826828365214</v>
      </c>
      <c r="G343" s="190">
        <f t="shared" si="71"/>
        <v>5635.888174688499</v>
      </c>
      <c r="H343" s="190">
        <f t="shared" si="72"/>
        <v>15295.800506104586</v>
      </c>
      <c r="I343" s="190">
        <f t="shared" si="73"/>
        <v>2213.0988451381386</v>
      </c>
      <c r="J343" s="87">
        <f t="shared" si="74"/>
        <v>6006.3502657049085</v>
      </c>
      <c r="K343" s="190">
        <f t="shared" si="78"/>
        <v>1778.1885507769155</v>
      </c>
      <c r="L343" s="87">
        <f t="shared" si="75"/>
        <v>4826.0037268085489</v>
      </c>
      <c r="M343" s="88">
        <f t="shared" si="79"/>
        <v>20121.804232913135</v>
      </c>
      <c r="N343" s="88">
        <f t="shared" si="80"/>
        <v>77948.804232913128</v>
      </c>
      <c r="O343" s="88">
        <f t="shared" si="81"/>
        <v>28721.003770417512</v>
      </c>
      <c r="P343" s="89">
        <f t="shared" si="76"/>
        <v>0.93556663981664456</v>
      </c>
      <c r="Q343" s="197">
        <v>102.15547413151216</v>
      </c>
      <c r="R343" s="89">
        <f t="shared" si="82"/>
        <v>-3.1957278692915495E-2</v>
      </c>
      <c r="S343" s="89">
        <f t="shared" si="82"/>
        <v>-2.6607005730643597E-2</v>
      </c>
      <c r="T343" s="91">
        <v>2714</v>
      </c>
      <c r="U343" s="193">
        <v>59736</v>
      </c>
      <c r="V343" s="193">
        <v>21889.336753389522</v>
      </c>
      <c r="W343" s="199"/>
      <c r="X343" s="88">
        <v>0</v>
      </c>
      <c r="Y343" s="88">
        <f t="shared" si="83"/>
        <v>0</v>
      </c>
    </row>
    <row r="344" spans="2:25" x14ac:dyDescent="0.25">
      <c r="B344" s="85">
        <v>5425</v>
      </c>
      <c r="C344" s="85" t="s">
        <v>360</v>
      </c>
      <c r="D344" s="1">
        <v>42551</v>
      </c>
      <c r="E344" s="85">
        <f t="shared" si="77"/>
        <v>23175.925925925927</v>
      </c>
      <c r="F344" s="86">
        <f t="shared" si="70"/>
        <v>0.75493960157099271</v>
      </c>
      <c r="G344" s="190">
        <f t="shared" si="71"/>
        <v>4514.4888461042028</v>
      </c>
      <c r="H344" s="190">
        <f t="shared" si="72"/>
        <v>8288.6015214473173</v>
      </c>
      <c r="I344" s="190">
        <f t="shared" si="73"/>
        <v>1558.9492367972989</v>
      </c>
      <c r="J344" s="87">
        <f t="shared" si="74"/>
        <v>2862.230798759841</v>
      </c>
      <c r="K344" s="190">
        <f t="shared" si="78"/>
        <v>1124.0389424360758</v>
      </c>
      <c r="L344" s="87">
        <f t="shared" si="75"/>
        <v>2063.7354983126352</v>
      </c>
      <c r="M344" s="88">
        <f t="shared" si="79"/>
        <v>10352.337019759952</v>
      </c>
      <c r="N344" s="88">
        <f t="shared" si="80"/>
        <v>52903.337019759951</v>
      </c>
      <c r="O344" s="88">
        <f t="shared" si="81"/>
        <v>28814.453714466203</v>
      </c>
      <c r="P344" s="89">
        <f t="shared" si="76"/>
        <v>0.93861070648101153</v>
      </c>
      <c r="Q344" s="197">
        <v>19.633880068329745</v>
      </c>
      <c r="R344" s="89">
        <f t="shared" si="82"/>
        <v>-2.2510375876380519E-3</v>
      </c>
      <c r="S344" s="89">
        <f t="shared" si="82"/>
        <v>-2.2510375876380927E-3</v>
      </c>
      <c r="T344" s="91">
        <v>1836</v>
      </c>
      <c r="U344" s="193">
        <v>42647</v>
      </c>
      <c r="V344" s="193">
        <v>23228.213507625274</v>
      </c>
      <c r="W344" s="199"/>
      <c r="X344" s="88">
        <v>0</v>
      </c>
      <c r="Y344" s="88">
        <f t="shared" si="83"/>
        <v>0</v>
      </c>
    </row>
    <row r="345" spans="2:25" x14ac:dyDescent="0.25">
      <c r="B345" s="85">
        <v>5426</v>
      </c>
      <c r="C345" s="85" t="s">
        <v>361</v>
      </c>
      <c r="D345" s="1">
        <v>42490</v>
      </c>
      <c r="E345" s="85">
        <f t="shared" si="77"/>
        <v>21245</v>
      </c>
      <c r="F345" s="86">
        <f t="shared" si="70"/>
        <v>0.69204103804258088</v>
      </c>
      <c r="G345" s="190">
        <f t="shared" si="71"/>
        <v>5673.0444016597585</v>
      </c>
      <c r="H345" s="190">
        <f t="shared" si="72"/>
        <v>11346.088803319517</v>
      </c>
      <c r="I345" s="190">
        <f t="shared" si="73"/>
        <v>2234.7733108713733</v>
      </c>
      <c r="J345" s="87">
        <f t="shared" si="74"/>
        <v>4469.5466217427465</v>
      </c>
      <c r="K345" s="190">
        <f t="shared" si="78"/>
        <v>1799.8630165101501</v>
      </c>
      <c r="L345" s="87">
        <f t="shared" si="75"/>
        <v>3599.7260330203003</v>
      </c>
      <c r="M345" s="88">
        <f t="shared" si="79"/>
        <v>14945.814836339818</v>
      </c>
      <c r="N345" s="88">
        <f t="shared" si="80"/>
        <v>57435.814836339821</v>
      </c>
      <c r="O345" s="88">
        <f t="shared" si="81"/>
        <v>28717.907418169911</v>
      </c>
      <c r="P345" s="89">
        <f t="shared" si="76"/>
        <v>0.9354657783045911</v>
      </c>
      <c r="Q345" s="197">
        <v>193.2672985493773</v>
      </c>
      <c r="R345" s="89">
        <f t="shared" si="82"/>
        <v>-4.6149881697003774E-3</v>
      </c>
      <c r="S345" s="89">
        <f t="shared" si="82"/>
        <v>1.3573219012815657E-3</v>
      </c>
      <c r="T345" s="91">
        <v>2000</v>
      </c>
      <c r="U345" s="193">
        <v>42687</v>
      </c>
      <c r="V345" s="193">
        <v>21216.202783300196</v>
      </c>
      <c r="W345" s="199"/>
      <c r="X345" s="88">
        <v>0</v>
      </c>
      <c r="Y345" s="88">
        <f t="shared" si="83"/>
        <v>0</v>
      </c>
    </row>
    <row r="346" spans="2:25" x14ac:dyDescent="0.25">
      <c r="B346" s="85">
        <v>5427</v>
      </c>
      <c r="C346" s="85" t="s">
        <v>362</v>
      </c>
      <c r="D346" s="1">
        <v>63040</v>
      </c>
      <c r="E346" s="85">
        <f t="shared" si="77"/>
        <v>22594.982078853045</v>
      </c>
      <c r="F346" s="86">
        <f t="shared" si="70"/>
        <v>0.73601576146872083</v>
      </c>
      <c r="G346" s="190">
        <f t="shared" si="71"/>
        <v>4863.0551543479314</v>
      </c>
      <c r="H346" s="190">
        <f t="shared" si="72"/>
        <v>13567.923880630728</v>
      </c>
      <c r="I346" s="190">
        <f t="shared" si="73"/>
        <v>1762.2795832728075</v>
      </c>
      <c r="J346" s="87">
        <f t="shared" si="74"/>
        <v>4916.7600373311334</v>
      </c>
      <c r="K346" s="190">
        <f t="shared" si="78"/>
        <v>1327.3692889115844</v>
      </c>
      <c r="L346" s="87">
        <f t="shared" si="75"/>
        <v>3703.3603160633202</v>
      </c>
      <c r="M346" s="88">
        <f t="shared" si="79"/>
        <v>17271.284196694047</v>
      </c>
      <c r="N346" s="88">
        <f t="shared" si="80"/>
        <v>80311.284196694047</v>
      </c>
      <c r="O346" s="88">
        <f t="shared" si="81"/>
        <v>28785.406522112564</v>
      </c>
      <c r="P346" s="89">
        <f t="shared" si="76"/>
        <v>0.93766451447589816</v>
      </c>
      <c r="Q346" s="197">
        <v>314.99413147638916</v>
      </c>
      <c r="R346" s="89">
        <f t="shared" si="82"/>
        <v>9.8518221866239486E-3</v>
      </c>
      <c r="S346" s="89">
        <f t="shared" si="82"/>
        <v>1.4919179000463519E-2</v>
      </c>
      <c r="T346" s="91">
        <v>2790</v>
      </c>
      <c r="U346" s="193">
        <v>62425</v>
      </c>
      <c r="V346" s="193">
        <v>22262.838801711841</v>
      </c>
      <c r="W346" s="199"/>
      <c r="X346" s="88">
        <v>0</v>
      </c>
      <c r="Y346" s="88">
        <f t="shared" si="83"/>
        <v>0</v>
      </c>
    </row>
    <row r="347" spans="2:25" x14ac:dyDescent="0.25">
      <c r="B347" s="85">
        <v>5428</v>
      </c>
      <c r="C347" s="85" t="s">
        <v>363</v>
      </c>
      <c r="D347" s="1">
        <v>109459</v>
      </c>
      <c r="E347" s="85">
        <f t="shared" si="77"/>
        <v>22937.761944677284</v>
      </c>
      <c r="F347" s="86">
        <f t="shared" si="70"/>
        <v>0.74718157620937053</v>
      </c>
      <c r="G347" s="190">
        <f t="shared" si="71"/>
        <v>4657.3872348533887</v>
      </c>
      <c r="H347" s="190">
        <f t="shared" si="72"/>
        <v>22225.051884720371</v>
      </c>
      <c r="I347" s="190">
        <f t="shared" si="73"/>
        <v>1642.3066302343238</v>
      </c>
      <c r="J347" s="87">
        <f t="shared" si="74"/>
        <v>7837.0872394781936</v>
      </c>
      <c r="K347" s="190">
        <f t="shared" si="78"/>
        <v>1207.3963358731007</v>
      </c>
      <c r="L347" s="87">
        <f t="shared" si="75"/>
        <v>5761.6953147864369</v>
      </c>
      <c r="M347" s="88">
        <f t="shared" si="79"/>
        <v>27986.747199506808</v>
      </c>
      <c r="N347" s="88">
        <f t="shared" si="80"/>
        <v>137445.74719950682</v>
      </c>
      <c r="O347" s="88">
        <f t="shared" si="81"/>
        <v>28802.545515403774</v>
      </c>
      <c r="P347" s="89">
        <f t="shared" si="76"/>
        <v>0.93822280521293056</v>
      </c>
      <c r="Q347" s="197">
        <v>189.02727433882319</v>
      </c>
      <c r="R347" s="89">
        <f t="shared" si="82"/>
        <v>1.9950054976797929E-2</v>
      </c>
      <c r="S347" s="89">
        <f t="shared" si="82"/>
        <v>1.4392908826463274E-2</v>
      </c>
      <c r="T347" s="91">
        <v>4772</v>
      </c>
      <c r="U347" s="193">
        <v>107318</v>
      </c>
      <c r="V347" s="193">
        <v>22612.305099030764</v>
      </c>
      <c r="W347" s="199"/>
      <c r="X347" s="88">
        <v>0</v>
      </c>
      <c r="Y347" s="88">
        <f t="shared" si="83"/>
        <v>0</v>
      </c>
    </row>
    <row r="348" spans="2:25" x14ac:dyDescent="0.25">
      <c r="B348" s="85">
        <v>5429</v>
      </c>
      <c r="C348" s="85" t="s">
        <v>364</v>
      </c>
      <c r="D348" s="1">
        <v>26034</v>
      </c>
      <c r="E348" s="85">
        <f t="shared" si="77"/>
        <v>23286.225402504471</v>
      </c>
      <c r="F348" s="86">
        <f t="shared" si="70"/>
        <v>0.7585325299902429</v>
      </c>
      <c r="G348" s="190">
        <f t="shared" si="71"/>
        <v>4448.3091601570759</v>
      </c>
      <c r="H348" s="190">
        <f t="shared" si="72"/>
        <v>4973.2096410556105</v>
      </c>
      <c r="I348" s="190">
        <f t="shared" si="73"/>
        <v>1520.3444199948083</v>
      </c>
      <c r="J348" s="87">
        <f t="shared" si="74"/>
        <v>1699.7450615541957</v>
      </c>
      <c r="K348" s="190">
        <f t="shared" si="78"/>
        <v>1085.4341256335852</v>
      </c>
      <c r="L348" s="87">
        <f t="shared" si="75"/>
        <v>1213.5153524583482</v>
      </c>
      <c r="M348" s="88">
        <f t="shared" si="79"/>
        <v>6186.7249935139589</v>
      </c>
      <c r="N348" s="88">
        <f t="shared" si="80"/>
        <v>32220.724993513959</v>
      </c>
      <c r="O348" s="88">
        <f t="shared" si="81"/>
        <v>28819.968688295136</v>
      </c>
      <c r="P348" s="89">
        <f t="shared" si="76"/>
        <v>0.93879035290197421</v>
      </c>
      <c r="Q348" s="197">
        <v>167.84366988910369</v>
      </c>
      <c r="R348" s="89">
        <f t="shared" si="82"/>
        <v>-1.6025398745181042E-2</v>
      </c>
      <c r="S348" s="89">
        <f t="shared" si="82"/>
        <v>2.0059537436793437E-2</v>
      </c>
      <c r="T348" s="91">
        <v>1118</v>
      </c>
      <c r="U348" s="193">
        <v>26458</v>
      </c>
      <c r="V348" s="193">
        <v>22828.300258843832</v>
      </c>
      <c r="W348" s="199"/>
      <c r="X348" s="88">
        <v>0</v>
      </c>
      <c r="Y348" s="88">
        <f t="shared" si="83"/>
        <v>0</v>
      </c>
    </row>
    <row r="349" spans="2:25" x14ac:dyDescent="0.25">
      <c r="B349" s="85">
        <v>5430</v>
      </c>
      <c r="C349" s="85" t="s">
        <v>365</v>
      </c>
      <c r="D349" s="1">
        <v>51363</v>
      </c>
      <c r="E349" s="85">
        <f t="shared" si="77"/>
        <v>18041.095890410958</v>
      </c>
      <c r="F349" s="86">
        <f t="shared" si="70"/>
        <v>0.58767609919631625</v>
      </c>
      <c r="G349" s="190">
        <f t="shared" si="71"/>
        <v>7595.3868674131845</v>
      </c>
      <c r="H349" s="190">
        <f t="shared" si="72"/>
        <v>21624.066411525335</v>
      </c>
      <c r="I349" s="190">
        <f t="shared" si="73"/>
        <v>3356.1397492275382</v>
      </c>
      <c r="J349" s="87">
        <f t="shared" si="74"/>
        <v>9554.929866050803</v>
      </c>
      <c r="K349" s="190">
        <f t="shared" si="78"/>
        <v>2921.2294548663149</v>
      </c>
      <c r="L349" s="87">
        <f t="shared" si="75"/>
        <v>8316.7402580043981</v>
      </c>
      <c r="M349" s="88">
        <f t="shared" si="79"/>
        <v>29940.806669529731</v>
      </c>
      <c r="N349" s="88">
        <f t="shared" si="80"/>
        <v>81303.806669529731</v>
      </c>
      <c r="O349" s="88">
        <f t="shared" si="81"/>
        <v>28557.712212690458</v>
      </c>
      <c r="P349" s="89">
        <f t="shared" si="76"/>
        <v>0.93024753136227789</v>
      </c>
      <c r="Q349" s="197">
        <v>148.5356244850409</v>
      </c>
      <c r="R349" s="89">
        <f t="shared" si="82"/>
        <v>8.9575107549060059E-3</v>
      </c>
      <c r="S349" s="89">
        <f t="shared" si="82"/>
        <v>1.95893074962642E-2</v>
      </c>
      <c r="T349" s="91">
        <v>2847</v>
      </c>
      <c r="U349" s="193">
        <v>50907</v>
      </c>
      <c r="V349" s="193">
        <v>17694.473409801878</v>
      </c>
      <c r="W349" s="199"/>
      <c r="X349" s="88">
        <v>0</v>
      </c>
      <c r="Y349" s="88">
        <f t="shared" si="83"/>
        <v>0</v>
      </c>
    </row>
    <row r="350" spans="2:25" x14ac:dyDescent="0.25">
      <c r="B350" s="85">
        <v>5432</v>
      </c>
      <c r="C350" s="85" t="s">
        <v>366</v>
      </c>
      <c r="D350" s="1">
        <v>19454</v>
      </c>
      <c r="E350" s="85">
        <f t="shared" si="77"/>
        <v>22568.445475638051</v>
      </c>
      <c r="F350" s="86">
        <f t="shared" si="70"/>
        <v>0.73515135015146826</v>
      </c>
      <c r="G350" s="190">
        <f t="shared" si="71"/>
        <v>4878.9771162769284</v>
      </c>
      <c r="H350" s="190">
        <f t="shared" si="72"/>
        <v>4205.6782742307123</v>
      </c>
      <c r="I350" s="190">
        <f t="shared" si="73"/>
        <v>1771.5673943980555</v>
      </c>
      <c r="J350" s="87">
        <f t="shared" si="74"/>
        <v>1527.0910939711239</v>
      </c>
      <c r="K350" s="190">
        <f t="shared" si="78"/>
        <v>1336.6571000368324</v>
      </c>
      <c r="L350" s="87">
        <f t="shared" si="75"/>
        <v>1152.1984202317494</v>
      </c>
      <c r="M350" s="88">
        <f t="shared" si="79"/>
        <v>5357.8766944624622</v>
      </c>
      <c r="N350" s="88">
        <f t="shared" si="80"/>
        <v>24811.876694462462</v>
      </c>
      <c r="O350" s="88">
        <f t="shared" si="81"/>
        <v>28784.079691951814</v>
      </c>
      <c r="P350" s="89">
        <f t="shared" si="76"/>
        <v>0.93762129391003557</v>
      </c>
      <c r="Q350" s="197">
        <v>126.61345567478111</v>
      </c>
      <c r="R350" s="89">
        <f t="shared" si="82"/>
        <v>3.6275502050817664E-2</v>
      </c>
      <c r="S350" s="89">
        <f t="shared" si="82"/>
        <v>3.2668974781499202E-2</v>
      </c>
      <c r="T350" s="91">
        <v>862</v>
      </c>
      <c r="U350" s="193">
        <v>18773</v>
      </c>
      <c r="V350" s="193">
        <v>21854.481955762516</v>
      </c>
      <c r="W350" s="199"/>
      <c r="X350" s="88">
        <v>0</v>
      </c>
      <c r="Y350" s="88">
        <f t="shared" si="83"/>
        <v>0</v>
      </c>
    </row>
    <row r="351" spans="2:25" x14ac:dyDescent="0.25">
      <c r="B351" s="85">
        <v>5433</v>
      </c>
      <c r="C351" s="85" t="s">
        <v>367</v>
      </c>
      <c r="D351" s="1">
        <v>22057</v>
      </c>
      <c r="E351" s="85">
        <f t="shared" si="77"/>
        <v>22739.175257731957</v>
      </c>
      <c r="F351" s="86">
        <f t="shared" si="70"/>
        <v>0.74071275356992206</v>
      </c>
      <c r="G351" s="190">
        <f t="shared" si="71"/>
        <v>4776.5392470205852</v>
      </c>
      <c r="H351" s="190">
        <f t="shared" si="72"/>
        <v>4633.2430696099682</v>
      </c>
      <c r="I351" s="190">
        <f t="shared" si="73"/>
        <v>1711.8119706651885</v>
      </c>
      <c r="J351" s="87">
        <f t="shared" si="74"/>
        <v>1660.4576115452328</v>
      </c>
      <c r="K351" s="190">
        <f t="shared" si="78"/>
        <v>1276.9016763039654</v>
      </c>
      <c r="L351" s="87">
        <f t="shared" si="75"/>
        <v>1238.5946260148464</v>
      </c>
      <c r="M351" s="88">
        <f t="shared" si="79"/>
        <v>5871.8376956248148</v>
      </c>
      <c r="N351" s="88">
        <f t="shared" si="80"/>
        <v>27928.837695624814</v>
      </c>
      <c r="O351" s="88">
        <f t="shared" si="81"/>
        <v>28792.61618105651</v>
      </c>
      <c r="P351" s="89">
        <f t="shared" si="76"/>
        <v>0.9378993640809582</v>
      </c>
      <c r="Q351" s="197">
        <v>-53.681610203550008</v>
      </c>
      <c r="R351" s="89">
        <f t="shared" si="82"/>
        <v>1.6545303714628076E-2</v>
      </c>
      <c r="S351" s="89">
        <f t="shared" si="82"/>
        <v>1.0257394619485922E-2</v>
      </c>
      <c r="T351" s="91">
        <v>970</v>
      </c>
      <c r="U351" s="193">
        <v>21698</v>
      </c>
      <c r="V351" s="193">
        <v>22508.298755186723</v>
      </c>
      <c r="W351" s="199"/>
      <c r="X351" s="88">
        <v>0</v>
      </c>
      <c r="Y351" s="88">
        <f t="shared" si="83"/>
        <v>0</v>
      </c>
    </row>
    <row r="352" spans="2:25" x14ac:dyDescent="0.25">
      <c r="B352" s="85">
        <v>5434</v>
      </c>
      <c r="C352" s="85" t="s">
        <v>368</v>
      </c>
      <c r="D352" s="1">
        <v>30183</v>
      </c>
      <c r="E352" s="85">
        <f t="shared" si="77"/>
        <v>26973.19034852547</v>
      </c>
      <c r="F352" s="86">
        <f t="shared" si="70"/>
        <v>0.87863283822610916</v>
      </c>
      <c r="G352" s="190">
        <f t="shared" si="71"/>
        <v>2236.1301925444773</v>
      </c>
      <c r="H352" s="190">
        <f t="shared" si="72"/>
        <v>2502.2296854572701</v>
      </c>
      <c r="I352" s="190">
        <f t="shared" si="73"/>
        <v>229.90668888745893</v>
      </c>
      <c r="J352" s="87">
        <f t="shared" si="74"/>
        <v>257.26558486506656</v>
      </c>
      <c r="K352" s="190">
        <f t="shared" si="78"/>
        <v>-205.00360547376425</v>
      </c>
      <c r="L352" s="87">
        <f t="shared" si="75"/>
        <v>-229.39903452514218</v>
      </c>
      <c r="M352" s="88">
        <f t="shared" si="79"/>
        <v>2272.8306509321278</v>
      </c>
      <c r="N352" s="88">
        <f t="shared" si="80"/>
        <v>32455.830650932126</v>
      </c>
      <c r="O352" s="88">
        <f t="shared" si="81"/>
        <v>29004.31693559618</v>
      </c>
      <c r="P352" s="89">
        <f t="shared" si="76"/>
        <v>0.94479536831376743</v>
      </c>
      <c r="Q352" s="197">
        <v>114.85667853837822</v>
      </c>
      <c r="R352" s="89">
        <f t="shared" si="82"/>
        <v>-2.0636620266718583E-2</v>
      </c>
      <c r="S352" s="89">
        <f t="shared" si="82"/>
        <v>1.6997539991128643E-2</v>
      </c>
      <c r="T352" s="91">
        <v>1119</v>
      </c>
      <c r="U352" s="193">
        <v>30819</v>
      </c>
      <c r="V352" s="193">
        <v>26522.375215146301</v>
      </c>
      <c r="W352" s="199"/>
      <c r="X352" s="88">
        <v>0</v>
      </c>
      <c r="Y352" s="88">
        <f t="shared" si="83"/>
        <v>0</v>
      </c>
    </row>
    <row r="353" spans="2:28" x14ac:dyDescent="0.25">
      <c r="B353" s="85">
        <v>5435</v>
      </c>
      <c r="C353" s="85" t="s">
        <v>369</v>
      </c>
      <c r="D353" s="1">
        <v>79106</v>
      </c>
      <c r="E353" s="85">
        <f t="shared" si="77"/>
        <v>26980.218281036832</v>
      </c>
      <c r="F353" s="86">
        <f t="shared" si="70"/>
        <v>0.87886176821954087</v>
      </c>
      <c r="G353" s="190">
        <f t="shared" si="71"/>
        <v>2231.9134330376596</v>
      </c>
      <c r="H353" s="190">
        <f t="shared" si="72"/>
        <v>6543.9701856664178</v>
      </c>
      <c r="I353" s="190">
        <f t="shared" si="73"/>
        <v>227.44691250848209</v>
      </c>
      <c r="J353" s="87">
        <f t="shared" si="74"/>
        <v>666.87434747486941</v>
      </c>
      <c r="K353" s="190">
        <f t="shared" si="78"/>
        <v>-207.46338185274109</v>
      </c>
      <c r="L353" s="87">
        <f t="shared" si="75"/>
        <v>-608.28263559223683</v>
      </c>
      <c r="M353" s="88">
        <f t="shared" si="79"/>
        <v>5935.6875500741808</v>
      </c>
      <c r="N353" s="88">
        <f t="shared" si="80"/>
        <v>85041.687550074188</v>
      </c>
      <c r="O353" s="88">
        <f t="shared" si="81"/>
        <v>29004.668332221754</v>
      </c>
      <c r="P353" s="89">
        <f t="shared" si="76"/>
        <v>0.9448068148134392</v>
      </c>
      <c r="Q353" s="197">
        <v>-277.95864032660575</v>
      </c>
      <c r="R353" s="89">
        <f t="shared" si="82"/>
        <v>2.0946530206625971E-2</v>
      </c>
      <c r="S353" s="89">
        <f t="shared" si="82"/>
        <v>2.6169653655841198E-2</v>
      </c>
      <c r="T353" s="91">
        <v>2932</v>
      </c>
      <c r="U353" s="193">
        <v>77483</v>
      </c>
      <c r="V353" s="193">
        <v>26292.161520190024</v>
      </c>
      <c r="W353" s="199"/>
      <c r="X353" s="88">
        <v>0</v>
      </c>
      <c r="Y353" s="88">
        <f t="shared" si="83"/>
        <v>0</v>
      </c>
    </row>
    <row r="354" spans="2:28" x14ac:dyDescent="0.25">
      <c r="B354" s="85">
        <v>5436</v>
      </c>
      <c r="C354" s="85" t="s">
        <v>370</v>
      </c>
      <c r="D354" s="1">
        <v>92243</v>
      </c>
      <c r="E354" s="85">
        <f t="shared" si="77"/>
        <v>23878.591768055914</v>
      </c>
      <c r="F354" s="86">
        <f t="shared" si="70"/>
        <v>0.77782845065476303</v>
      </c>
      <c r="G354" s="190">
        <f t="shared" si="71"/>
        <v>4092.8893408262102</v>
      </c>
      <c r="H354" s="190">
        <f t="shared" si="72"/>
        <v>15810.83152361165</v>
      </c>
      <c r="I354" s="190">
        <f t="shared" si="73"/>
        <v>1313.0161920518033</v>
      </c>
      <c r="J354" s="87">
        <f t="shared" si="74"/>
        <v>5072.1815498961159</v>
      </c>
      <c r="K354" s="190">
        <f t="shared" si="78"/>
        <v>878.10589769058015</v>
      </c>
      <c r="L354" s="87">
        <f t="shared" si="75"/>
        <v>3392.1230827787113</v>
      </c>
      <c r="M354" s="88">
        <f t="shared" si="79"/>
        <v>19202.954606390362</v>
      </c>
      <c r="N354" s="88">
        <f t="shared" si="80"/>
        <v>111445.95460639035</v>
      </c>
      <c r="O354" s="88">
        <f t="shared" si="81"/>
        <v>28849.587006572703</v>
      </c>
      <c r="P354" s="89">
        <f t="shared" si="76"/>
        <v>0.93975514893520007</v>
      </c>
      <c r="Q354" s="197">
        <v>758.2524121481365</v>
      </c>
      <c r="R354" s="89">
        <f t="shared" si="82"/>
        <v>2.5332355164287938E-2</v>
      </c>
      <c r="S354" s="89">
        <f t="shared" si="82"/>
        <v>3.6214733254304819E-2</v>
      </c>
      <c r="T354" s="91">
        <v>3863</v>
      </c>
      <c r="U354" s="193">
        <v>89964</v>
      </c>
      <c r="V354" s="193">
        <v>23044.057377049183</v>
      </c>
      <c r="W354" s="199"/>
      <c r="X354" s="88">
        <v>0</v>
      </c>
      <c r="Y354" s="88">
        <f t="shared" si="83"/>
        <v>0</v>
      </c>
    </row>
    <row r="355" spans="2:28" x14ac:dyDescent="0.25">
      <c r="B355" s="85">
        <v>5437</v>
      </c>
      <c r="C355" s="85" t="s">
        <v>371</v>
      </c>
      <c r="D355" s="1">
        <v>54784</v>
      </c>
      <c r="E355" s="85">
        <f t="shared" si="77"/>
        <v>21543.05937868659</v>
      </c>
      <c r="F355" s="86">
        <f t="shared" si="70"/>
        <v>0.70175011414635091</v>
      </c>
      <c r="G355" s="190">
        <f t="shared" si="71"/>
        <v>5494.2087744478049</v>
      </c>
      <c r="H355" s="190">
        <f t="shared" si="72"/>
        <v>13971.772913420769</v>
      </c>
      <c r="I355" s="190">
        <f t="shared" si="73"/>
        <v>2130.4525283310668</v>
      </c>
      <c r="J355" s="87">
        <f t="shared" si="74"/>
        <v>5417.740779545903</v>
      </c>
      <c r="K355" s="190">
        <f t="shared" si="78"/>
        <v>1695.5422339698437</v>
      </c>
      <c r="L355" s="87">
        <f t="shared" si="75"/>
        <v>4311.7639009853128</v>
      </c>
      <c r="M355" s="88">
        <f t="shared" si="79"/>
        <v>18283.536814406081</v>
      </c>
      <c r="N355" s="88">
        <f t="shared" si="80"/>
        <v>73067.536814406078</v>
      </c>
      <c r="O355" s="88">
        <f t="shared" si="81"/>
        <v>28732.810387104237</v>
      </c>
      <c r="P355" s="89">
        <f t="shared" si="76"/>
        <v>0.93595123210977949</v>
      </c>
      <c r="Q355" s="197">
        <v>204.43099510554021</v>
      </c>
      <c r="R355" s="89">
        <f t="shared" si="82"/>
        <v>-9.2592592592592587E-3</v>
      </c>
      <c r="S355" s="89">
        <f t="shared" si="82"/>
        <v>6.7141463130453308E-3</v>
      </c>
      <c r="T355" s="91">
        <v>2543</v>
      </c>
      <c r="U355" s="193">
        <v>55296</v>
      </c>
      <c r="V355" s="193">
        <v>21399.380804953558</v>
      </c>
      <c r="W355" s="199"/>
      <c r="X355" s="88">
        <v>0</v>
      </c>
      <c r="Y355" s="88">
        <f t="shared" si="83"/>
        <v>0</v>
      </c>
    </row>
    <row r="356" spans="2:28" x14ac:dyDescent="0.25">
      <c r="B356" s="85">
        <v>5438</v>
      </c>
      <c r="C356" s="85" t="s">
        <v>372</v>
      </c>
      <c r="D356" s="1">
        <v>33106</v>
      </c>
      <c r="E356" s="85">
        <f t="shared" si="77"/>
        <v>27003.262642740618</v>
      </c>
      <c r="F356" s="86">
        <f t="shared" si="70"/>
        <v>0.8796124222084567</v>
      </c>
      <c r="G356" s="190">
        <f t="shared" si="71"/>
        <v>2218.0868160153882</v>
      </c>
      <c r="H356" s="190">
        <f t="shared" si="72"/>
        <v>2719.3744364348659</v>
      </c>
      <c r="I356" s="190">
        <f t="shared" si="73"/>
        <v>219.38138591215719</v>
      </c>
      <c r="J356" s="87">
        <f t="shared" si="74"/>
        <v>268.96157912830472</v>
      </c>
      <c r="K356" s="190">
        <f t="shared" si="78"/>
        <v>-215.52890844906599</v>
      </c>
      <c r="L356" s="87">
        <f t="shared" si="75"/>
        <v>-264.23844175855487</v>
      </c>
      <c r="M356" s="88">
        <f t="shared" si="79"/>
        <v>2455.1359946763109</v>
      </c>
      <c r="N356" s="88">
        <f t="shared" si="80"/>
        <v>35561.135994676311</v>
      </c>
      <c r="O356" s="88">
        <f t="shared" si="81"/>
        <v>29005.820550306944</v>
      </c>
      <c r="P356" s="89">
        <f t="shared" si="76"/>
        <v>0.94484434751288504</v>
      </c>
      <c r="Q356" s="197">
        <v>-149.25139598922806</v>
      </c>
      <c r="R356" s="89">
        <f t="shared" si="82"/>
        <v>6.8245619696040788E-2</v>
      </c>
      <c r="S356" s="89">
        <f t="shared" si="82"/>
        <v>6.3888989925665315E-2</v>
      </c>
      <c r="T356" s="91">
        <v>1226</v>
      </c>
      <c r="U356" s="193">
        <v>30991</v>
      </c>
      <c r="V356" s="193">
        <v>25381.654381654382</v>
      </c>
      <c r="W356" s="199"/>
      <c r="X356" s="88">
        <v>0</v>
      </c>
      <c r="Y356" s="88">
        <f t="shared" si="83"/>
        <v>0</v>
      </c>
    </row>
    <row r="357" spans="2:28" x14ac:dyDescent="0.25">
      <c r="B357" s="85">
        <v>5439</v>
      </c>
      <c r="C357" s="85" t="s">
        <v>373</v>
      </c>
      <c r="D357" s="1">
        <v>23509</v>
      </c>
      <c r="E357" s="85">
        <f t="shared" si="77"/>
        <v>22304.554079696394</v>
      </c>
      <c r="F357" s="86">
        <f t="shared" si="70"/>
        <v>0.72655527222358085</v>
      </c>
      <c r="G357" s="190">
        <f t="shared" si="71"/>
        <v>5037.3119538419223</v>
      </c>
      <c r="H357" s="190">
        <f t="shared" si="72"/>
        <v>5309.3267993493864</v>
      </c>
      <c r="I357" s="190">
        <f t="shared" si="73"/>
        <v>1863.9293829776352</v>
      </c>
      <c r="J357" s="87">
        <f t="shared" si="74"/>
        <v>1964.5815696584275</v>
      </c>
      <c r="K357" s="190">
        <f t="shared" si="78"/>
        <v>1429.0190886164121</v>
      </c>
      <c r="L357" s="87">
        <f t="shared" si="75"/>
        <v>1506.1861194016983</v>
      </c>
      <c r="M357" s="88">
        <f t="shared" si="79"/>
        <v>6815.5129187510847</v>
      </c>
      <c r="N357" s="88">
        <f t="shared" si="80"/>
        <v>30324.512918751083</v>
      </c>
      <c r="O357" s="88">
        <f t="shared" si="81"/>
        <v>28770.885122154727</v>
      </c>
      <c r="P357" s="89">
        <f t="shared" si="76"/>
        <v>0.93719149001364099</v>
      </c>
      <c r="Q357" s="197">
        <v>-164.038883664477</v>
      </c>
      <c r="R357" s="89">
        <f t="shared" si="82"/>
        <v>1.1531345467062519E-2</v>
      </c>
      <c r="S357" s="89">
        <f t="shared" si="82"/>
        <v>1.4410466943723875E-2</v>
      </c>
      <c r="T357" s="91">
        <v>1054</v>
      </c>
      <c r="U357" s="193">
        <v>23241</v>
      </c>
      <c r="V357" s="193">
        <v>21987.701040681175</v>
      </c>
      <c r="W357" s="199"/>
      <c r="X357" s="88">
        <v>0</v>
      </c>
      <c r="Y357" s="88">
        <f t="shared" si="83"/>
        <v>0</v>
      </c>
    </row>
    <row r="358" spans="2:28" x14ac:dyDescent="0.25">
      <c r="B358" s="85">
        <v>5440</v>
      </c>
      <c r="C358" s="85" t="s">
        <v>374</v>
      </c>
      <c r="D358" s="1">
        <v>22924</v>
      </c>
      <c r="E358" s="85">
        <f t="shared" si="77"/>
        <v>25246.69603524229</v>
      </c>
      <c r="F358" s="86">
        <f t="shared" si="70"/>
        <v>0.82239349170979459</v>
      </c>
      <c r="G358" s="190">
        <f t="shared" si="71"/>
        <v>3272.0267805143849</v>
      </c>
      <c r="H358" s="190">
        <f t="shared" si="72"/>
        <v>2971.0003167070618</v>
      </c>
      <c r="I358" s="190">
        <f t="shared" si="73"/>
        <v>834.17969853657178</v>
      </c>
      <c r="J358" s="87">
        <f t="shared" si="74"/>
        <v>757.43516627120721</v>
      </c>
      <c r="K358" s="190">
        <f t="shared" si="78"/>
        <v>399.2694041753486</v>
      </c>
      <c r="L358" s="87">
        <f t="shared" si="75"/>
        <v>362.53661899121653</v>
      </c>
      <c r="M358" s="88">
        <f t="shared" si="79"/>
        <v>3333.5369356982783</v>
      </c>
      <c r="N358" s="88">
        <f t="shared" si="80"/>
        <v>26257.536935698277</v>
      </c>
      <c r="O358" s="88">
        <f t="shared" si="81"/>
        <v>28917.992219932024</v>
      </c>
      <c r="P358" s="89">
        <f t="shared" si="76"/>
        <v>0.94198340098795175</v>
      </c>
      <c r="Q358" s="197">
        <v>15.761853541416713</v>
      </c>
      <c r="R358" s="89">
        <f t="shared" si="82"/>
        <v>-7.1225994651973101E-2</v>
      </c>
      <c r="S358" s="89">
        <f t="shared" si="82"/>
        <v>-7.327175237300397E-2</v>
      </c>
      <c r="T358" s="91">
        <v>908</v>
      </c>
      <c r="U358" s="193">
        <v>24682</v>
      </c>
      <c r="V358" s="193">
        <v>27242.825607064016</v>
      </c>
      <c r="W358" s="199"/>
      <c r="X358" s="88">
        <v>0</v>
      </c>
      <c r="Y358" s="88">
        <f t="shared" si="83"/>
        <v>0</v>
      </c>
    </row>
    <row r="359" spans="2:28" x14ac:dyDescent="0.25">
      <c r="B359" s="85">
        <v>5441</v>
      </c>
      <c r="C359" s="85" t="s">
        <v>375</v>
      </c>
      <c r="D359" s="1">
        <v>65497</v>
      </c>
      <c r="E359" s="85">
        <f t="shared" si="77"/>
        <v>23358.416547788875</v>
      </c>
      <c r="F359" s="86">
        <f t="shared" si="70"/>
        <v>0.76088410613145729</v>
      </c>
      <c r="G359" s="190">
        <f t="shared" si="71"/>
        <v>4404.9944729864337</v>
      </c>
      <c r="H359" s="190">
        <f t="shared" si="72"/>
        <v>12351.60450225396</v>
      </c>
      <c r="I359" s="190">
        <f t="shared" si="73"/>
        <v>1495.0775191452672</v>
      </c>
      <c r="J359" s="87">
        <f t="shared" si="74"/>
        <v>4192.1973636833291</v>
      </c>
      <c r="K359" s="190">
        <f t="shared" si="78"/>
        <v>1060.167224784044</v>
      </c>
      <c r="L359" s="87">
        <f t="shared" si="75"/>
        <v>2972.7088982944597</v>
      </c>
      <c r="M359" s="88">
        <f t="shared" si="79"/>
        <v>15324.313400548421</v>
      </c>
      <c r="N359" s="88">
        <f t="shared" si="80"/>
        <v>80821.313400548417</v>
      </c>
      <c r="O359" s="88">
        <f t="shared" si="81"/>
        <v>28823.578245559351</v>
      </c>
      <c r="P359" s="89">
        <f t="shared" si="76"/>
        <v>0.93890793170903486</v>
      </c>
      <c r="Q359" s="197">
        <v>-214.97374743377441</v>
      </c>
      <c r="R359" s="89">
        <f t="shared" si="82"/>
        <v>-1.7608855424397413E-2</v>
      </c>
      <c r="S359" s="89">
        <f t="shared" si="82"/>
        <v>-1.1652846345301414E-2</v>
      </c>
      <c r="T359" s="91">
        <v>2804</v>
      </c>
      <c r="U359" s="193">
        <v>66671</v>
      </c>
      <c r="V359" s="193">
        <v>23633.81779510812</v>
      </c>
      <c r="W359" s="199"/>
      <c r="X359" s="88">
        <v>0</v>
      </c>
      <c r="Y359" s="88">
        <f t="shared" si="83"/>
        <v>0</v>
      </c>
    </row>
    <row r="360" spans="2:28" x14ac:dyDescent="0.25">
      <c r="B360" s="85">
        <v>5442</v>
      </c>
      <c r="C360" s="85" t="s">
        <v>376</v>
      </c>
      <c r="D360" s="1">
        <v>20270</v>
      </c>
      <c r="E360" s="85">
        <f t="shared" si="77"/>
        <v>23460.64814814815</v>
      </c>
      <c r="F360" s="86">
        <f t="shared" si="70"/>
        <v>0.76421422911726045</v>
      </c>
      <c r="G360" s="190">
        <f t="shared" si="71"/>
        <v>4343.6555127708689</v>
      </c>
      <c r="H360" s="190">
        <f t="shared" si="72"/>
        <v>3752.9183630340308</v>
      </c>
      <c r="I360" s="190">
        <f t="shared" si="73"/>
        <v>1459.2964590195209</v>
      </c>
      <c r="J360" s="87">
        <f t="shared" si="74"/>
        <v>1260.8321405928662</v>
      </c>
      <c r="K360" s="190">
        <f t="shared" si="78"/>
        <v>1024.3861646582977</v>
      </c>
      <c r="L360" s="87">
        <f t="shared" si="75"/>
        <v>885.06964626476929</v>
      </c>
      <c r="M360" s="88">
        <f t="shared" si="79"/>
        <v>4637.9880092988005</v>
      </c>
      <c r="N360" s="88">
        <f t="shared" si="80"/>
        <v>24907.988009298802</v>
      </c>
      <c r="O360" s="88">
        <f t="shared" si="81"/>
        <v>28828.689825577316</v>
      </c>
      <c r="P360" s="89">
        <f t="shared" si="76"/>
        <v>0.93907443785832501</v>
      </c>
      <c r="Q360" s="197">
        <v>-687.11052702666711</v>
      </c>
      <c r="R360" s="89">
        <f t="shared" si="82"/>
        <v>6.042375098090505E-2</v>
      </c>
      <c r="S360" s="89">
        <f t="shared" si="82"/>
        <v>4.8150327937144639E-2</v>
      </c>
      <c r="T360" s="91">
        <v>864</v>
      </c>
      <c r="U360" s="193">
        <v>19115</v>
      </c>
      <c r="V360" s="193">
        <v>22382.903981264637</v>
      </c>
      <c r="W360" s="199"/>
      <c r="X360" s="88">
        <v>0</v>
      </c>
      <c r="Y360" s="88">
        <f t="shared" si="83"/>
        <v>0</v>
      </c>
    </row>
    <row r="361" spans="2:28" x14ac:dyDescent="0.25">
      <c r="B361" s="85">
        <v>5443</v>
      </c>
      <c r="C361" s="85" t="s">
        <v>377</v>
      </c>
      <c r="D361" s="1">
        <v>52669</v>
      </c>
      <c r="E361" s="85">
        <f t="shared" si="77"/>
        <v>24879.074161549361</v>
      </c>
      <c r="F361" s="86">
        <f t="shared" si="70"/>
        <v>0.81041846591183675</v>
      </c>
      <c r="G361" s="190">
        <f t="shared" si="71"/>
        <v>3492.5999047301425</v>
      </c>
      <c r="H361" s="190">
        <f t="shared" si="72"/>
        <v>7393.8339983137121</v>
      </c>
      <c r="I361" s="190">
        <f>IF(E361+Y361&lt;(E$364+Y$364)*0.9,((E$364+Y$364)*0.9-E361-Y361)*0.35,0)</f>
        <v>962.84735432909702</v>
      </c>
      <c r="J361" s="87">
        <f t="shared" si="74"/>
        <v>2038.3478491146984</v>
      </c>
      <c r="K361" s="190">
        <f t="shared" si="78"/>
        <v>527.93705996787389</v>
      </c>
      <c r="L361" s="87">
        <f t="shared" si="75"/>
        <v>1117.6427559519889</v>
      </c>
      <c r="M361" s="88">
        <f t="shared" si="79"/>
        <v>8511.4767542657009</v>
      </c>
      <c r="N361" s="88">
        <f t="shared" si="80"/>
        <v>61180.476754265699</v>
      </c>
      <c r="O361" s="88">
        <f t="shared" si="81"/>
        <v>28899.611126247379</v>
      </c>
      <c r="P361" s="89">
        <f t="shared" si="76"/>
        <v>0.94138464969805391</v>
      </c>
      <c r="Q361" s="197">
        <v>-168.46068948547872</v>
      </c>
      <c r="R361" s="89">
        <f t="shared" si="82"/>
        <v>8.3610451306413301E-4</v>
      </c>
      <c r="S361" s="89">
        <f t="shared" si="82"/>
        <v>2.3528656717422686E-2</v>
      </c>
      <c r="T361" s="91">
        <v>2117</v>
      </c>
      <c r="U361" s="193">
        <v>52625</v>
      </c>
      <c r="V361" s="193">
        <v>24307.159353348728</v>
      </c>
      <c r="W361" s="199"/>
      <c r="X361" s="88">
        <v>0</v>
      </c>
      <c r="Y361" s="88">
        <f t="shared" si="83"/>
        <v>0</v>
      </c>
    </row>
    <row r="362" spans="2:28" x14ac:dyDescent="0.25">
      <c r="B362" s="85">
        <v>5444</v>
      </c>
      <c r="C362" s="85" t="s">
        <v>378</v>
      </c>
      <c r="D362" s="1">
        <v>242654</v>
      </c>
      <c r="E362" s="85">
        <f t="shared" si="77"/>
        <v>24634.92385786802</v>
      </c>
      <c r="F362" s="86">
        <f t="shared" si="70"/>
        <v>0.80246544027766176</v>
      </c>
      <c r="G362" s="190">
        <f t="shared" si="71"/>
        <v>3639.090086938947</v>
      </c>
      <c r="H362" s="190">
        <f t="shared" si="72"/>
        <v>35845.037356348628</v>
      </c>
      <c r="I362" s="190">
        <f t="shared" si="73"/>
        <v>1048.2999606175665</v>
      </c>
      <c r="J362" s="87">
        <f>I362*T362/1000</f>
        <v>10325.75461208303</v>
      </c>
      <c r="K362" s="190">
        <f t="shared" si="78"/>
        <v>613.38966625634339</v>
      </c>
      <c r="L362" s="87">
        <f t="shared" si="75"/>
        <v>6041.8882126249819</v>
      </c>
      <c r="M362" s="88">
        <f t="shared" si="79"/>
        <v>41886.925568973609</v>
      </c>
      <c r="N362" s="88">
        <f t="shared" si="80"/>
        <v>284540.92556897359</v>
      </c>
      <c r="O362" s="88">
        <f t="shared" si="81"/>
        <v>28887.40361106331</v>
      </c>
      <c r="P362" s="89">
        <f t="shared" si="76"/>
        <v>0.94098699841634514</v>
      </c>
      <c r="Q362" s="197">
        <v>1217.4851953556863</v>
      </c>
      <c r="R362" s="89">
        <f t="shared" si="82"/>
        <v>6.3828463596209278E-3</v>
      </c>
      <c r="S362" s="89">
        <f t="shared" si="82"/>
        <v>1.4045659910582363E-2</v>
      </c>
      <c r="T362" s="91">
        <v>9850</v>
      </c>
      <c r="U362" s="193">
        <v>241115</v>
      </c>
      <c r="V362" s="193">
        <v>24293.702770780859</v>
      </c>
      <c r="W362" s="199"/>
      <c r="X362" s="88">
        <v>0</v>
      </c>
      <c r="Y362" s="88">
        <f t="shared" si="83"/>
        <v>0</v>
      </c>
    </row>
    <row r="363" spans="2:28" x14ac:dyDescent="0.25">
      <c r="B363" s="85"/>
      <c r="C363" s="85"/>
      <c r="D363" s="85"/>
      <c r="E363" s="85"/>
      <c r="F363" s="86"/>
      <c r="G363" s="190"/>
      <c r="H363" s="190"/>
      <c r="I363" s="190"/>
      <c r="J363" s="87"/>
      <c r="K363" s="190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29"/>
      <c r="X363" s="88"/>
      <c r="Y363" s="88"/>
    </row>
    <row r="364" spans="2:28" ht="23.25" customHeight="1" x14ac:dyDescent="0.25">
      <c r="B364" s="206"/>
      <c r="C364" s="94" t="s">
        <v>380</v>
      </c>
      <c r="D364" s="95">
        <f>SUM(D7:D362)</f>
        <v>168506575</v>
      </c>
      <c r="E364" s="96">
        <f>D364/T364*1000</f>
        <v>30699.046490206565</v>
      </c>
      <c r="F364" s="97">
        <f>E364/E$364</f>
        <v>1</v>
      </c>
      <c r="G364" s="98">
        <f>($E$364-E364)*0.6</f>
        <v>0</v>
      </c>
      <c r="H364" s="95">
        <f>SUM(H7:H362)</f>
        <v>-7.7998265624046326E-9</v>
      </c>
      <c r="I364" s="99">
        <f>IF(E364&lt;E$364*0.9,(E$364*0.9-E364)*0.35,0)</f>
        <v>0</v>
      </c>
      <c r="J364" s="95">
        <f>SUM(J7:J362)</f>
        <v>2387215.6471840446</v>
      </c>
      <c r="K364" s="94"/>
      <c r="L364" s="95">
        <f>SUM(L7:L362)</f>
        <v>-5.2295945351943374E-10</v>
      </c>
      <c r="M364" s="95">
        <f>SUM(M7:M362)</f>
        <v>-1.1685187928378582E-8</v>
      </c>
      <c r="N364" s="95">
        <f>SUM(N7:N362)</f>
        <v>168506575</v>
      </c>
      <c r="O364" s="100">
        <f>N364/T364*1000</f>
        <v>30699.046490206565</v>
      </c>
      <c r="P364" s="97">
        <f>O364/O$364</f>
        <v>1</v>
      </c>
      <c r="Q364" s="217">
        <f>SUM(Q7:Q362)</f>
        <v>-1.0258190741296858E-8</v>
      </c>
      <c r="R364" s="97">
        <f>(D364-U364)/U364</f>
        <v>7.2698373172050681E-3</v>
      </c>
      <c r="S364" s="97">
        <f>(E364-V364)/V364</f>
        <v>-4.4221607674729442E-3</v>
      </c>
      <c r="T364" s="101">
        <f>SUM(T7:T362)</f>
        <v>5488984</v>
      </c>
      <c r="U364" s="169">
        <f>SUM(U7:U362)</f>
        <v>167290401</v>
      </c>
      <c r="V364" s="169">
        <v>30835.405611149305</v>
      </c>
      <c r="W364" s="207"/>
      <c r="X364" s="95">
        <f>SUM(X7:X362)</f>
        <v>5640</v>
      </c>
      <c r="Y364" s="100">
        <f>X364*1000/T364</f>
        <v>1.0275125597013945</v>
      </c>
      <c r="Z364" s="1"/>
      <c r="AA364" s="45"/>
      <c r="AB364" s="1"/>
    </row>
    <row r="366" spans="2:28" ht="19.5" customHeight="1" x14ac:dyDescent="0.25">
      <c r="B366" s="192" t="s">
        <v>421</v>
      </c>
      <c r="C366" s="106" t="s">
        <v>422</v>
      </c>
      <c r="D366" s="102"/>
      <c r="E366" s="102"/>
      <c r="F366" s="102"/>
      <c r="G366" s="102"/>
      <c r="H366" s="102"/>
      <c r="I366" s="102"/>
      <c r="J366" s="103">
        <f>-J364*1000/$T$364</f>
        <v>-434.91029436122318</v>
      </c>
      <c r="S366" s="104"/>
    </row>
    <row r="367" spans="2:28" ht="20.25" customHeight="1" x14ac:dyDescent="0.25">
      <c r="B367" s="105"/>
      <c r="C367" s="106" t="s">
        <v>419</v>
      </c>
      <c r="D367" s="106"/>
      <c r="E367" s="106"/>
      <c r="F367" s="106"/>
      <c r="G367" s="106"/>
      <c r="H367" s="106"/>
      <c r="I367" s="106"/>
      <c r="J367" s="107">
        <f>J364/D364</f>
        <v>1.4166899108738307E-2</v>
      </c>
    </row>
    <row r="368" spans="2:28" ht="21.75" customHeight="1" x14ac:dyDescent="0.25">
      <c r="B368" s="105" t="s">
        <v>420</v>
      </c>
      <c r="C368" s="106" t="s">
        <v>445</v>
      </c>
      <c r="D368" s="168"/>
      <c r="E368" s="108"/>
      <c r="F368" s="108"/>
      <c r="G368" s="108"/>
      <c r="H368" s="108"/>
      <c r="I368" s="108"/>
      <c r="J368" s="108"/>
      <c r="N368" s="225">
        <v>8.4225348196923733E-2</v>
      </c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zoomScaleNormal="100" workbookViewId="0">
      <selection activeCell="C1" sqref="C1:E1"/>
    </sheetView>
  </sheetViews>
  <sheetFormatPr baseColWidth="10" defaultRowHeight="15" x14ac:dyDescent="0.25"/>
  <cols>
    <col min="2" max="2" width="18.85546875" customWidth="1"/>
    <col min="3" max="3" width="12.140625" customWidth="1"/>
    <col min="8" max="8" width="11.42578125" customWidth="1"/>
    <col min="11" max="11" width="12.5703125" customWidth="1"/>
  </cols>
  <sheetData>
    <row r="1" spans="1:20" ht="33" customHeight="1" x14ac:dyDescent="0.25">
      <c r="A1" s="48"/>
      <c r="B1" s="2"/>
      <c r="C1" s="245" t="s">
        <v>433</v>
      </c>
      <c r="D1" s="245"/>
      <c r="E1" s="245"/>
      <c r="F1" s="246" t="s">
        <v>384</v>
      </c>
      <c r="G1" s="246"/>
      <c r="H1" s="246" t="s">
        <v>434</v>
      </c>
      <c r="I1" s="246"/>
      <c r="J1" s="246"/>
      <c r="K1" s="4" t="s">
        <v>385</v>
      </c>
      <c r="L1" s="49" t="s">
        <v>5</v>
      </c>
      <c r="M1" s="44"/>
      <c r="N1" s="247" t="s">
        <v>386</v>
      </c>
      <c r="O1" s="248"/>
      <c r="Q1" s="125"/>
    </row>
    <row r="2" spans="1:20" x14ac:dyDescent="0.25">
      <c r="A2" s="113"/>
      <c r="B2" s="114"/>
      <c r="C2" s="249" t="s">
        <v>444</v>
      </c>
      <c r="D2" s="249"/>
      <c r="E2" s="249"/>
      <c r="F2" s="250" t="str">
        <f>C2</f>
        <v>Jan-okt</v>
      </c>
      <c r="G2" s="250"/>
      <c r="H2" s="250" t="str">
        <f>C2</f>
        <v>Jan-okt</v>
      </c>
      <c r="I2" s="251"/>
      <c r="J2" s="251"/>
      <c r="K2" s="110" t="s">
        <v>387</v>
      </c>
      <c r="L2" s="111" t="s">
        <v>11</v>
      </c>
      <c r="M2" s="112"/>
      <c r="N2" s="252" t="str">
        <f>C2</f>
        <v>Jan-okt</v>
      </c>
      <c r="O2" s="253"/>
      <c r="P2" s="26"/>
      <c r="Q2" s="254" t="str">
        <f>N2</f>
        <v>Jan-okt</v>
      </c>
      <c r="R2" s="255"/>
      <c r="S2" s="256"/>
      <c r="T2" s="256"/>
    </row>
    <row r="3" spans="1:20" x14ac:dyDescent="0.25">
      <c r="C3" s="257"/>
      <c r="D3" s="258"/>
      <c r="E3" s="46" t="s">
        <v>13</v>
      </c>
      <c r="F3" s="3"/>
      <c r="G3" s="3"/>
      <c r="H3" s="259"/>
      <c r="I3" s="259"/>
      <c r="J3" s="47" t="s">
        <v>19</v>
      </c>
      <c r="K3" s="109" t="str">
        <f>RIGHT(C2,4)</f>
        <v>-okt</v>
      </c>
      <c r="L3" s="196" t="s">
        <v>437</v>
      </c>
      <c r="M3" s="44"/>
      <c r="N3" s="122" t="s">
        <v>388</v>
      </c>
      <c r="O3" s="50" t="s">
        <v>388</v>
      </c>
      <c r="Q3" s="260" t="s">
        <v>423</v>
      </c>
      <c r="R3" s="261"/>
      <c r="S3" s="262"/>
      <c r="T3" s="263"/>
    </row>
    <row r="4" spans="1:20" x14ac:dyDescent="0.25">
      <c r="A4" s="48" t="s">
        <v>382</v>
      </c>
      <c r="B4" s="2" t="s">
        <v>383</v>
      </c>
      <c r="C4" s="115" t="s">
        <v>20</v>
      </c>
      <c r="D4" s="115" t="s">
        <v>21</v>
      </c>
      <c r="E4" s="115" t="s">
        <v>22</v>
      </c>
      <c r="F4" s="115" t="s">
        <v>21</v>
      </c>
      <c r="G4" s="115" t="s">
        <v>20</v>
      </c>
      <c r="H4" s="115" t="s">
        <v>20</v>
      </c>
      <c r="I4" s="115" t="s">
        <v>21</v>
      </c>
      <c r="J4" s="115" t="s">
        <v>24</v>
      </c>
      <c r="K4" s="116" t="s">
        <v>389</v>
      </c>
      <c r="L4" s="117"/>
      <c r="M4" s="118"/>
      <c r="N4" s="123" t="s">
        <v>25</v>
      </c>
      <c r="O4" s="119" t="s">
        <v>418</v>
      </c>
      <c r="P4" s="120"/>
      <c r="Q4" s="127" t="s">
        <v>25</v>
      </c>
      <c r="R4" s="121" t="s">
        <v>390</v>
      </c>
      <c r="S4" s="21"/>
      <c r="T4" s="21"/>
    </row>
    <row r="5" spans="1:20" x14ac:dyDescent="0.25">
      <c r="A5" s="5"/>
      <c r="B5" s="5"/>
      <c r="C5" s="208">
        <v>1</v>
      </c>
      <c r="D5" s="6">
        <v>2</v>
      </c>
      <c r="E5" s="6">
        <v>3</v>
      </c>
      <c r="F5" s="6"/>
      <c r="G5" s="6"/>
      <c r="H5" s="6"/>
      <c r="I5" s="6"/>
      <c r="J5" s="6"/>
      <c r="K5" s="208" t="s">
        <v>439</v>
      </c>
      <c r="L5" s="51"/>
      <c r="M5" s="29"/>
      <c r="N5" s="124"/>
      <c r="O5" s="6"/>
      <c r="Q5" s="211"/>
      <c r="R5" s="212"/>
      <c r="S5" s="22"/>
      <c r="T5" s="22"/>
    </row>
    <row r="6" spans="1:20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5"/>
      <c r="Q6" s="128"/>
      <c r="R6" s="23"/>
      <c r="S6" s="23"/>
      <c r="T6" s="23"/>
    </row>
    <row r="7" spans="1:20" x14ac:dyDescent="0.25">
      <c r="A7" s="19">
        <v>3</v>
      </c>
      <c r="B7" t="s">
        <v>26</v>
      </c>
      <c r="C7" s="220">
        <v>5833837</v>
      </c>
      <c r="D7" s="52">
        <f t="shared" ref="D7:D17" si="0">C7*1000/L7</f>
        <v>8227.8315518090021</v>
      </c>
      <c r="E7" s="37">
        <f t="shared" ref="E7:E17" si="1">D7/D$19</f>
        <v>1.3546394511574968</v>
      </c>
      <c r="F7" s="53">
        <f t="shared" ref="F7:F17" si="2">($D$19-D7)*0.875</f>
        <v>-1884.76310456597</v>
      </c>
      <c r="G7" s="52">
        <f t="shared" ref="G7:G17" si="3">(F7*L7)/1000</f>
        <v>-1336366.7773721416</v>
      </c>
      <c r="H7" s="52">
        <f>G7+C7</f>
        <v>4497470.2226278586</v>
      </c>
      <c r="I7" s="54">
        <f t="shared" ref="I7:I17" si="4">H7*1000/L7</f>
        <v>6343.068447243033</v>
      </c>
      <c r="J7" s="37">
        <f t="shared" ref="J7:J17" si="5">I7/I$19</f>
        <v>1.0443299313946872</v>
      </c>
      <c r="K7" s="213">
        <v>-25720.371403090423</v>
      </c>
      <c r="L7" s="63">
        <v>709037</v>
      </c>
      <c r="N7" s="126">
        <f>(C7-Q7)/Q7</f>
        <v>-1.1218592728473954E-2</v>
      </c>
      <c r="O7" s="27">
        <f>(D7-R7)/R7</f>
        <v>-2.4062318459248031E-2</v>
      </c>
      <c r="Q7" s="1">
        <v>5900027</v>
      </c>
      <c r="R7" s="24">
        <v>8430.6935857004664</v>
      </c>
      <c r="S7" s="24"/>
      <c r="T7" s="1"/>
    </row>
    <row r="8" spans="1:20" x14ac:dyDescent="0.25">
      <c r="A8" s="19">
        <v>11</v>
      </c>
      <c r="B8" t="s">
        <v>392</v>
      </c>
      <c r="C8" s="220">
        <v>3167601</v>
      </c>
      <c r="D8" s="52">
        <f t="shared" si="0"/>
        <v>6433.6366406011985</v>
      </c>
      <c r="E8" s="37">
        <f t="shared" si="1"/>
        <v>1.0592411807281836</v>
      </c>
      <c r="F8" s="53">
        <f t="shared" si="2"/>
        <v>-314.84255725914193</v>
      </c>
      <c r="G8" s="52">
        <f t="shared" si="3"/>
        <v>-155012.73306653855</v>
      </c>
      <c r="H8" s="52">
        <f t="shared" ref="H8:H17" si="6">G8+C8</f>
        <v>3012588.2669334617</v>
      </c>
      <c r="I8" s="54">
        <f t="shared" si="4"/>
        <v>6118.7940833420571</v>
      </c>
      <c r="J8" s="37">
        <f t="shared" si="5"/>
        <v>1.0074051475910231</v>
      </c>
      <c r="K8" s="213">
        <v>6821.672357807809</v>
      </c>
      <c r="L8" s="63">
        <v>492350</v>
      </c>
      <c r="N8" s="126">
        <f>(C8-Q8)/Q8</f>
        <v>2.7604711921721649E-3</v>
      </c>
      <c r="O8" s="27">
        <f t="shared" ref="O8:O17" si="7">(D8-R8)/R8</f>
        <v>-1.0585907131626578E-2</v>
      </c>
      <c r="Q8" s="1">
        <v>3158881</v>
      </c>
      <c r="R8" s="24">
        <v>6502.4711968167776</v>
      </c>
      <c r="S8" s="24"/>
      <c r="T8" s="1"/>
    </row>
    <row r="9" spans="1:20" x14ac:dyDescent="0.25">
      <c r="A9" s="20">
        <v>15</v>
      </c>
      <c r="B9" t="s">
        <v>393</v>
      </c>
      <c r="C9" s="220">
        <v>1464241</v>
      </c>
      <c r="D9" s="52">
        <f t="shared" si="0"/>
        <v>5456.1548637117357</v>
      </c>
      <c r="E9" s="37">
        <f t="shared" si="1"/>
        <v>0.89830748034501673</v>
      </c>
      <c r="F9" s="53">
        <f t="shared" si="2"/>
        <v>540.45399751913794</v>
      </c>
      <c r="G9" s="52">
        <f t="shared" si="3"/>
        <v>145038.93704422345</v>
      </c>
      <c r="H9" s="52">
        <f t="shared" si="6"/>
        <v>1609279.9370442235</v>
      </c>
      <c r="I9" s="54">
        <f t="shared" si="4"/>
        <v>5996.608861230874</v>
      </c>
      <c r="J9" s="37">
        <f t="shared" si="5"/>
        <v>0.98728843504312713</v>
      </c>
      <c r="K9" s="213">
        <v>3949.0979799494089</v>
      </c>
      <c r="L9" s="63">
        <v>268365</v>
      </c>
      <c r="N9" s="126">
        <f t="shared" ref="N9:N17" si="8">(C9-Q9)/Q9</f>
        <v>-9.6241384674697495E-3</v>
      </c>
      <c r="O9" s="27">
        <f t="shared" si="7"/>
        <v>-1.8912890888528273E-2</v>
      </c>
      <c r="Q9" s="1">
        <v>1478470</v>
      </c>
      <c r="R9" s="24">
        <v>5561.3358009087897</v>
      </c>
      <c r="S9" s="24"/>
      <c r="T9" s="1"/>
    </row>
    <row r="10" spans="1:20" x14ac:dyDescent="0.25">
      <c r="A10" s="20">
        <v>18</v>
      </c>
      <c r="B10" t="s">
        <v>394</v>
      </c>
      <c r="C10" s="220">
        <v>1292634</v>
      </c>
      <c r="D10" s="52">
        <f t="shared" si="0"/>
        <v>5361.7577275970198</v>
      </c>
      <c r="E10" s="37">
        <f t="shared" si="1"/>
        <v>0.88276582956472527</v>
      </c>
      <c r="F10" s="53">
        <f t="shared" si="2"/>
        <v>623.05149161951442</v>
      </c>
      <c r="G10" s="52">
        <f t="shared" si="3"/>
        <v>150207.745805599</v>
      </c>
      <c r="H10" s="52">
        <f t="shared" si="6"/>
        <v>1442841.745805599</v>
      </c>
      <c r="I10" s="54">
        <f t="shared" si="4"/>
        <v>5984.8092192165341</v>
      </c>
      <c r="J10" s="37">
        <f t="shared" si="5"/>
        <v>0.98534572869559067</v>
      </c>
      <c r="K10" s="213">
        <v>3421.2000019494153</v>
      </c>
      <c r="L10" s="63">
        <v>241084</v>
      </c>
      <c r="N10" s="126">
        <f t="shared" si="8"/>
        <v>-2.5536219909717845E-2</v>
      </c>
      <c r="O10" s="27">
        <f t="shared" si="7"/>
        <v>-2.9149776261034117E-2</v>
      </c>
      <c r="Q10" s="1">
        <v>1326508</v>
      </c>
      <c r="R10" s="24">
        <v>5522.7444939422958</v>
      </c>
      <c r="S10" s="24"/>
      <c r="T10" s="1"/>
    </row>
    <row r="11" spans="1:20" x14ac:dyDescent="0.25">
      <c r="A11" s="20">
        <v>30</v>
      </c>
      <c r="B11" t="s">
        <v>395</v>
      </c>
      <c r="C11" s="220">
        <v>8048373</v>
      </c>
      <c r="D11" s="52">
        <f t="shared" si="0"/>
        <v>6228.2290996803231</v>
      </c>
      <c r="E11" s="37">
        <f t="shared" si="1"/>
        <v>1.0254226519038436</v>
      </c>
      <c r="F11" s="53">
        <f t="shared" si="2"/>
        <v>-135.11095895337598</v>
      </c>
      <c r="G11" s="52">
        <f t="shared" si="3"/>
        <v>-174595.92070886955</v>
      </c>
      <c r="H11" s="52">
        <f t="shared" si="6"/>
        <v>7873777.0792911304</v>
      </c>
      <c r="I11" s="54">
        <f t="shared" si="4"/>
        <v>6093.1181407269469</v>
      </c>
      <c r="J11" s="37">
        <f t="shared" si="5"/>
        <v>1.0031778314879805</v>
      </c>
      <c r="K11" s="213">
        <v>-7486.5701224722434</v>
      </c>
      <c r="L11" s="63">
        <v>1292241</v>
      </c>
      <c r="N11" s="126">
        <f t="shared" si="8"/>
        <v>-1.3291141878676234E-2</v>
      </c>
      <c r="O11" s="27">
        <f t="shared" si="7"/>
        <v>-3.086151577505454E-2</v>
      </c>
      <c r="Q11" s="1">
        <v>8156786</v>
      </c>
      <c r="R11" s="24">
        <v>6426.562561553068</v>
      </c>
      <c r="S11" s="24"/>
      <c r="T11" s="1"/>
    </row>
    <row r="12" spans="1:20" x14ac:dyDescent="0.25">
      <c r="A12" s="20">
        <v>34</v>
      </c>
      <c r="B12" t="s">
        <v>396</v>
      </c>
      <c r="C12" s="220">
        <v>1835327</v>
      </c>
      <c r="D12" s="52">
        <f t="shared" si="0"/>
        <v>4912.1773528750518</v>
      </c>
      <c r="E12" s="37">
        <f t="shared" si="1"/>
        <v>0.8087464104468598</v>
      </c>
      <c r="F12" s="53">
        <f t="shared" si="2"/>
        <v>1016.4343195012364</v>
      </c>
      <c r="G12" s="52">
        <f t="shared" si="3"/>
        <v>379768.32192660798</v>
      </c>
      <c r="H12" s="52">
        <f t="shared" si="6"/>
        <v>2215095.3219266078</v>
      </c>
      <c r="I12" s="54">
        <f t="shared" si="4"/>
        <v>5928.611672376288</v>
      </c>
      <c r="J12" s="37">
        <f t="shared" si="5"/>
        <v>0.97609330130585747</v>
      </c>
      <c r="K12" s="213">
        <v>1900.9142159094918</v>
      </c>
      <c r="L12" s="63">
        <v>373628</v>
      </c>
      <c r="N12" s="126">
        <f t="shared" si="8"/>
        <v>-1.2623258881713974E-2</v>
      </c>
      <c r="O12" s="27">
        <f t="shared" si="7"/>
        <v>-1.8899607978023508E-2</v>
      </c>
      <c r="Q12" s="1">
        <v>1858791</v>
      </c>
      <c r="R12" s="24">
        <v>5006.8039854223398</v>
      </c>
      <c r="S12" s="24"/>
      <c r="T12" s="1"/>
    </row>
    <row r="13" spans="1:20" x14ac:dyDescent="0.25">
      <c r="A13" s="20">
        <v>38</v>
      </c>
      <c r="B13" t="s">
        <v>397</v>
      </c>
      <c r="C13" s="220">
        <v>2338411</v>
      </c>
      <c r="D13" s="52">
        <f t="shared" si="0"/>
        <v>5449.5584955523291</v>
      </c>
      <c r="E13" s="37">
        <f t="shared" si="1"/>
        <v>0.89722144686379812</v>
      </c>
      <c r="F13" s="53">
        <f t="shared" si="2"/>
        <v>546.22581965861878</v>
      </c>
      <c r="G13" s="52">
        <f t="shared" si="3"/>
        <v>234386.04544133297</v>
      </c>
      <c r="H13" s="52">
        <f t="shared" si="6"/>
        <v>2572797.0454413332</v>
      </c>
      <c r="I13" s="54">
        <f t="shared" si="4"/>
        <v>5995.784315210949</v>
      </c>
      <c r="J13" s="37">
        <f t="shared" si="5"/>
        <v>0.98715268085797492</v>
      </c>
      <c r="K13" s="213">
        <v>2108.3290571396938</v>
      </c>
      <c r="L13" s="63">
        <v>429101</v>
      </c>
      <c r="N13" s="126">
        <f t="shared" si="8"/>
        <v>-9.3858805956365567E-3</v>
      </c>
      <c r="O13" s="27">
        <f t="shared" si="7"/>
        <v>-1.9241209937067266E-2</v>
      </c>
      <c r="Q13" s="1">
        <v>2360567</v>
      </c>
      <c r="R13" s="24">
        <v>5556.4717347092501</v>
      </c>
      <c r="S13" s="24"/>
      <c r="T13" s="1"/>
    </row>
    <row r="14" spans="1:20" x14ac:dyDescent="0.25">
      <c r="A14" s="20">
        <v>42</v>
      </c>
      <c r="B14" t="s">
        <v>398</v>
      </c>
      <c r="C14" s="220">
        <v>1602935</v>
      </c>
      <c r="D14" s="52">
        <f t="shared" si="0"/>
        <v>5071.7605702877063</v>
      </c>
      <c r="E14" s="37">
        <f t="shared" si="1"/>
        <v>0.83502037105101146</v>
      </c>
      <c r="F14" s="53">
        <f t="shared" si="2"/>
        <v>876.79900426516372</v>
      </c>
      <c r="G14" s="52">
        <f t="shared" si="3"/>
        <v>277113.20209700923</v>
      </c>
      <c r="H14" s="52">
        <f t="shared" si="6"/>
        <v>1880048.2020970092</v>
      </c>
      <c r="I14" s="54">
        <f t="shared" si="4"/>
        <v>5948.5595745528699</v>
      </c>
      <c r="J14" s="37">
        <f t="shared" si="5"/>
        <v>0.97937754638137642</v>
      </c>
      <c r="K14" s="213">
        <v>3567.5005991317448</v>
      </c>
      <c r="L14" s="63">
        <v>316051</v>
      </c>
      <c r="N14" s="126">
        <f t="shared" si="8"/>
        <v>-1.9655991104989744E-2</v>
      </c>
      <c r="O14" s="27">
        <f t="shared" si="7"/>
        <v>-3.4907806450414268E-2</v>
      </c>
      <c r="Q14" s="1">
        <v>1635074</v>
      </c>
      <c r="R14" s="24">
        <v>5255.2083668130126</v>
      </c>
      <c r="S14" s="24"/>
      <c r="T14" s="1"/>
    </row>
    <row r="15" spans="1:20" x14ac:dyDescent="0.25">
      <c r="A15" s="20">
        <v>46</v>
      </c>
      <c r="B15" t="s">
        <v>399</v>
      </c>
      <c r="C15" s="220">
        <v>3836616</v>
      </c>
      <c r="D15" s="52">
        <f t="shared" si="0"/>
        <v>5937.1499756269295</v>
      </c>
      <c r="E15" s="37">
        <f t="shared" si="1"/>
        <v>0.97749905716709917</v>
      </c>
      <c r="F15" s="53">
        <f t="shared" si="2"/>
        <v>119.58327459334339</v>
      </c>
      <c r="G15" s="52">
        <f t="shared" si="3"/>
        <v>77275.309958591461</v>
      </c>
      <c r="H15" s="52">
        <f t="shared" si="6"/>
        <v>3913891.3099585916</v>
      </c>
      <c r="I15" s="54">
        <f t="shared" si="4"/>
        <v>6056.7332502202726</v>
      </c>
      <c r="J15" s="37">
        <f t="shared" si="5"/>
        <v>0.99718738214588731</v>
      </c>
      <c r="K15" s="213">
        <v>3146.0515697211085</v>
      </c>
      <c r="L15" s="63">
        <v>646205</v>
      </c>
      <c r="N15" s="126">
        <f t="shared" si="8"/>
        <v>-3.4248523495110528E-3</v>
      </c>
      <c r="O15" s="27">
        <f t="shared" si="7"/>
        <v>-1.1001664197774198E-2</v>
      </c>
      <c r="Q15" s="1">
        <v>3849801</v>
      </c>
      <c r="R15" s="24">
        <v>6003.1951123669096</v>
      </c>
      <c r="S15" s="24"/>
      <c r="T15" s="1"/>
    </row>
    <row r="16" spans="1:20" x14ac:dyDescent="0.25">
      <c r="A16" s="20">
        <v>50</v>
      </c>
      <c r="B16" t="s">
        <v>400</v>
      </c>
      <c r="C16" s="220">
        <v>2619174</v>
      </c>
      <c r="D16" s="52">
        <f t="shared" si="0"/>
        <v>5474.0610696595395</v>
      </c>
      <c r="E16" s="37">
        <f t="shared" si="1"/>
        <v>0.9012555782544972</v>
      </c>
      <c r="F16" s="53">
        <f t="shared" si="2"/>
        <v>524.78606731480966</v>
      </c>
      <c r="G16" s="52">
        <f t="shared" si="3"/>
        <v>251094.38962811697</v>
      </c>
      <c r="H16" s="52">
        <f t="shared" si="6"/>
        <v>2870268.389628117</v>
      </c>
      <c r="I16" s="54">
        <f t="shared" si="4"/>
        <v>5998.8471369743493</v>
      </c>
      <c r="J16" s="37">
        <f t="shared" si="5"/>
        <v>0.98765694728181219</v>
      </c>
      <c r="K16" s="213">
        <v>5463.1723556218494</v>
      </c>
      <c r="L16" s="63">
        <v>478470</v>
      </c>
      <c r="N16" s="126">
        <f t="shared" si="8"/>
        <v>1.0432339093842443E-2</v>
      </c>
      <c r="O16" s="27">
        <f t="shared" si="7"/>
        <v>1.2692443975643414E-3</v>
      </c>
      <c r="Q16" s="1">
        <v>2592132</v>
      </c>
      <c r="R16" s="24">
        <v>5467.1219557464074</v>
      </c>
      <c r="S16" s="24"/>
      <c r="T16" s="1"/>
    </row>
    <row r="17" spans="1:20" x14ac:dyDescent="0.25">
      <c r="A17" s="20">
        <v>54</v>
      </c>
      <c r="B17" t="s">
        <v>401</v>
      </c>
      <c r="C17" s="220">
        <v>1299933</v>
      </c>
      <c r="D17" s="52">
        <f t="shared" si="0"/>
        <v>5361.6097206869817</v>
      </c>
      <c r="E17" s="37">
        <f t="shared" si="1"/>
        <v>0.88274146154040212</v>
      </c>
      <c r="F17" s="53">
        <f t="shared" si="2"/>
        <v>623.18099766579769</v>
      </c>
      <c r="G17" s="52">
        <f t="shared" si="3"/>
        <v>151091.47924606796</v>
      </c>
      <c r="H17" s="52">
        <f t="shared" si="6"/>
        <v>1451024.479246068</v>
      </c>
      <c r="I17" s="54">
        <f t="shared" si="4"/>
        <v>5984.7907183527795</v>
      </c>
      <c r="J17" s="37">
        <f t="shared" si="5"/>
        <v>0.98534268269255032</v>
      </c>
      <c r="K17" s="213">
        <v>2829.003388331912</v>
      </c>
      <c r="L17" s="63">
        <v>242452</v>
      </c>
      <c r="N17" s="126">
        <f t="shared" si="8"/>
        <v>-4.876357169814354E-3</v>
      </c>
      <c r="O17" s="27">
        <f t="shared" si="7"/>
        <v>-7.8151183607568717E-3</v>
      </c>
      <c r="Q17" s="1">
        <v>1306303</v>
      </c>
      <c r="R17" s="24">
        <v>5403.8413806797498</v>
      </c>
      <c r="S17" s="24"/>
      <c r="T17" s="1"/>
    </row>
    <row r="18" spans="1:20" x14ac:dyDescent="0.2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6"/>
      <c r="O18" s="27"/>
      <c r="Q18" s="15"/>
      <c r="R18" s="15"/>
      <c r="S18" s="15"/>
      <c r="T18" s="25"/>
    </row>
    <row r="19" spans="1:20" x14ac:dyDescent="0.25">
      <c r="A19" s="16" t="s">
        <v>380</v>
      </c>
      <c r="B19" s="17"/>
      <c r="C19" s="58">
        <f>SUM(C7:C17)</f>
        <v>33339082</v>
      </c>
      <c r="D19" s="58">
        <f>C19*1000/L19</f>
        <v>6073.8165751621791</v>
      </c>
      <c r="E19" s="59">
        <f>D19/D$19</f>
        <v>1</v>
      </c>
      <c r="F19" s="60"/>
      <c r="G19" s="58">
        <f>SUM(G7:G17)</f>
        <v>-6.1118043959140778E-10</v>
      </c>
      <c r="H19" s="58">
        <f>SUM(H7:H18)</f>
        <v>33339082</v>
      </c>
      <c r="I19" s="61">
        <f>H19*1000/L19</f>
        <v>6073.8165751621791</v>
      </c>
      <c r="J19" s="59">
        <f>I19/I$19</f>
        <v>1</v>
      </c>
      <c r="K19" s="62">
        <f>SUM(K7:K17)</f>
        <v>-2.3283064365386963E-10</v>
      </c>
      <c r="L19" s="18">
        <f>SUM(L7:L17)</f>
        <v>5488984</v>
      </c>
      <c r="N19" s="216">
        <f>(C19-Q19)/Q19</f>
        <v>-8.4541868832781041E-3</v>
      </c>
      <c r="O19" s="131">
        <f>(D19-R19)/R19</f>
        <v>-1.9963666586064469E-2</v>
      </c>
      <c r="Q19" s="130">
        <f>SUM(Q7:Q18)</f>
        <v>33623340</v>
      </c>
      <c r="R19" s="219">
        <v>6197.5422421372577</v>
      </c>
      <c r="S19" s="15"/>
      <c r="T19" s="24"/>
    </row>
    <row r="20" spans="1:20" x14ac:dyDescent="0.25">
      <c r="D20" s="24"/>
      <c r="E20" s="221"/>
    </row>
    <row r="21" spans="1:20" x14ac:dyDescent="0.25">
      <c r="A21" s="64" t="s">
        <v>421</v>
      </c>
      <c r="B21" s="175" t="str">
        <f>komm!C368</f>
        <v>Utbetales/trekkes ved 1. termin rammetilskudd i januar 2024</v>
      </c>
      <c r="C21" s="65"/>
      <c r="D21" s="65"/>
      <c r="E21" s="65"/>
      <c r="O21" s="66"/>
      <c r="Q21" s="45"/>
    </row>
  </sheetData>
  <sheetProtection sheet="1" objects="1" scenarios="1"/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tabSelected="1" zoomScale="90" zoomScaleNormal="90" workbookViewId="0">
      <selection activeCell="D69" sqref="D69"/>
    </sheetView>
  </sheetViews>
  <sheetFormatPr baseColWidth="10" defaultColWidth="11.5703125" defaultRowHeight="15" x14ac:dyDescent="0.25"/>
  <cols>
    <col min="1" max="1" width="23" style="29" customWidth="1"/>
    <col min="2" max="2" width="12.85546875" style="29" customWidth="1"/>
    <col min="3" max="4" width="13.85546875" style="29" customWidth="1"/>
    <col min="5" max="5" width="12.5703125" style="29" bestFit="1" customWidth="1"/>
    <col min="6" max="6" width="11.5703125" style="29" bestFit="1" customWidth="1"/>
    <col min="7" max="8" width="12.140625" style="29" customWidth="1"/>
    <col min="9" max="9" width="14.85546875" style="29" customWidth="1"/>
    <col min="10" max="12" width="14.5703125" style="29" customWidth="1"/>
    <col min="13" max="13" width="13.85546875" style="29" customWidth="1"/>
    <col min="14" max="14" width="11.5703125" style="29" bestFit="1" customWidth="1"/>
    <col min="15" max="15" width="15.28515625" style="29" bestFit="1" customWidth="1"/>
    <col min="16" max="16" width="11.5703125" style="29"/>
    <col min="17" max="17" width="13.85546875" style="29" bestFit="1" customWidth="1"/>
    <col min="18" max="18" width="12.28515625" style="29" customWidth="1"/>
    <col min="19" max="16384" width="11.5703125" style="29"/>
  </cols>
  <sheetData>
    <row r="1" spans="1:17" x14ac:dyDescent="0.25">
      <c r="A1" s="137" t="s">
        <v>402</v>
      </c>
      <c r="B1" s="264" t="s">
        <v>440</v>
      </c>
      <c r="C1" s="264"/>
      <c r="D1" s="264"/>
      <c r="E1" s="210"/>
      <c r="F1" s="264" t="s">
        <v>441</v>
      </c>
      <c r="G1" s="264"/>
      <c r="H1" s="264"/>
      <c r="I1" s="210"/>
      <c r="J1" s="265" t="s">
        <v>442</v>
      </c>
      <c r="K1" s="265"/>
      <c r="L1" s="265"/>
    </row>
    <row r="2" spans="1:17" x14ac:dyDescent="0.25">
      <c r="A2" s="138"/>
      <c r="B2" s="136">
        <v>2021</v>
      </c>
      <c r="C2" s="136">
        <v>2022</v>
      </c>
      <c r="D2" s="136">
        <v>2023</v>
      </c>
      <c r="E2" s="136"/>
      <c r="F2" s="136">
        <f>B2</f>
        <v>2021</v>
      </c>
      <c r="G2" s="136">
        <f>C2</f>
        <v>2022</v>
      </c>
      <c r="H2" s="136">
        <f>D2</f>
        <v>2023</v>
      </c>
      <c r="I2" s="136"/>
      <c r="J2" s="136">
        <f>F2</f>
        <v>2021</v>
      </c>
      <c r="K2" s="136">
        <f>G2</f>
        <v>2022</v>
      </c>
      <c r="L2" s="136">
        <f>H2</f>
        <v>2023</v>
      </c>
    </row>
    <row r="3" spans="1:17" x14ac:dyDescent="0.2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5"/>
      <c r="P3" s="165"/>
      <c r="Q3" s="165"/>
    </row>
    <row r="4" spans="1:17" x14ac:dyDescent="0.2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09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218"/>
      <c r="O4" s="165"/>
      <c r="P4" s="165"/>
    </row>
    <row r="5" spans="1:17" x14ac:dyDescent="0.2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218"/>
      <c r="O5" s="165"/>
    </row>
    <row r="6" spans="1:17" x14ac:dyDescent="0.2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N6" s="218"/>
      <c r="O6" s="165"/>
    </row>
    <row r="7" spans="1:17" x14ac:dyDescent="0.2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5"/>
      <c r="O7" s="165"/>
      <c r="P7" s="165"/>
    </row>
    <row r="8" spans="1:17" x14ac:dyDescent="0.25">
      <c r="A8" s="7" t="s">
        <v>407</v>
      </c>
      <c r="B8" s="28">
        <v>90692438</v>
      </c>
      <c r="C8" s="28">
        <v>102840296</v>
      </c>
      <c r="D8" s="28">
        <v>104847661</v>
      </c>
      <c r="E8" s="28"/>
      <c r="F8" s="28">
        <v>18598039</v>
      </c>
      <c r="G8" s="28">
        <v>20707889</v>
      </c>
      <c r="H8" s="28">
        <v>20742396</v>
      </c>
      <c r="I8" s="28"/>
      <c r="J8" s="28">
        <f t="shared" si="0"/>
        <v>109290477</v>
      </c>
      <c r="K8" s="28">
        <f t="shared" si="1"/>
        <v>123548185</v>
      </c>
      <c r="L8" s="28">
        <f t="shared" si="2"/>
        <v>125590057</v>
      </c>
      <c r="N8" s="165"/>
      <c r="O8" s="165"/>
      <c r="P8" s="165"/>
      <c r="Q8" s="165"/>
    </row>
    <row r="9" spans="1:17" x14ac:dyDescent="0.25">
      <c r="A9" s="7" t="s">
        <v>408</v>
      </c>
      <c r="B9" s="28">
        <v>112974018</v>
      </c>
      <c r="C9" s="28">
        <v>124903414</v>
      </c>
      <c r="D9" s="28">
        <v>127895476</v>
      </c>
      <c r="E9" s="28"/>
      <c r="F9" s="28">
        <v>23210943</v>
      </c>
      <c r="G9" s="28">
        <v>25114257</v>
      </c>
      <c r="H9" s="28">
        <v>25309163</v>
      </c>
      <c r="I9" s="28"/>
      <c r="J9" s="28">
        <f t="shared" si="0"/>
        <v>136184961</v>
      </c>
      <c r="K9" s="28">
        <f t="shared" si="1"/>
        <v>150017671</v>
      </c>
      <c r="L9" s="28">
        <f t="shared" si="2"/>
        <v>153204639</v>
      </c>
      <c r="N9" s="165"/>
      <c r="O9" s="165"/>
      <c r="P9" s="165"/>
      <c r="Q9" s="165"/>
    </row>
    <row r="10" spans="1:17" x14ac:dyDescent="0.25">
      <c r="A10" s="7" t="s">
        <v>409</v>
      </c>
      <c r="B10" s="28">
        <v>115926311</v>
      </c>
      <c r="C10" s="28">
        <v>129404724</v>
      </c>
      <c r="D10" s="28">
        <v>130669635</v>
      </c>
      <c r="E10" s="28"/>
      <c r="F10" s="28">
        <v>23805587</v>
      </c>
      <c r="G10" s="28">
        <v>26034503</v>
      </c>
      <c r="H10" s="28">
        <v>25857833</v>
      </c>
      <c r="I10" s="28"/>
      <c r="J10" s="28">
        <f t="shared" si="0"/>
        <v>139731898</v>
      </c>
      <c r="K10" s="28">
        <f t="shared" si="1"/>
        <v>155439227</v>
      </c>
      <c r="L10" s="28">
        <f t="shared" si="2"/>
        <v>156527468</v>
      </c>
      <c r="M10" s="165"/>
      <c r="N10" s="165"/>
      <c r="O10" s="165"/>
      <c r="P10" s="165"/>
    </row>
    <row r="11" spans="1:17" x14ac:dyDescent="0.25">
      <c r="A11" s="7" t="s">
        <v>410</v>
      </c>
      <c r="B11" s="28">
        <v>150576254</v>
      </c>
      <c r="C11" s="28">
        <v>165668406</v>
      </c>
      <c r="D11" s="28">
        <v>167176502</v>
      </c>
      <c r="E11" s="28"/>
      <c r="F11" s="28">
        <v>30954025</v>
      </c>
      <c r="G11" s="28">
        <v>33286461</v>
      </c>
      <c r="H11" s="28">
        <v>33077457</v>
      </c>
      <c r="I11" s="28"/>
      <c r="J11" s="28">
        <f t="shared" si="0"/>
        <v>181530279</v>
      </c>
      <c r="K11" s="28">
        <f t="shared" si="1"/>
        <v>198954867</v>
      </c>
      <c r="L11" s="28">
        <f t="shared" si="2"/>
        <v>200253959</v>
      </c>
      <c r="M11" s="165"/>
      <c r="N11" s="165"/>
    </row>
    <row r="12" spans="1:17" ht="15.75" thickBot="1" x14ac:dyDescent="0.3">
      <c r="A12" s="7" t="s">
        <v>411</v>
      </c>
      <c r="B12" s="28">
        <v>152418472</v>
      </c>
      <c r="C12" s="28">
        <v>167290401</v>
      </c>
      <c r="D12" s="28">
        <v>168506575</v>
      </c>
      <c r="E12" s="28"/>
      <c r="F12" s="28">
        <v>31323277</v>
      </c>
      <c r="G12" s="28">
        <v>33623340</v>
      </c>
      <c r="H12" s="28">
        <v>33339082</v>
      </c>
      <c r="I12" s="28"/>
      <c r="J12" s="28">
        <f t="shared" si="0"/>
        <v>183741749</v>
      </c>
      <c r="K12" s="28">
        <f t="shared" si="1"/>
        <v>200913741</v>
      </c>
      <c r="L12" s="28">
        <f t="shared" si="2"/>
        <v>201845657</v>
      </c>
      <c r="N12" s="165"/>
    </row>
    <row r="13" spans="1:17" x14ac:dyDescent="0.25">
      <c r="A13" s="7" t="s">
        <v>412</v>
      </c>
      <c r="B13" s="28">
        <v>190287729</v>
      </c>
      <c r="C13" s="28">
        <v>216186638</v>
      </c>
      <c r="D13" s="28"/>
      <c r="E13" s="30" t="s">
        <v>21</v>
      </c>
      <c r="F13" s="28">
        <v>39300433</v>
      </c>
      <c r="G13" s="28">
        <v>43645701</v>
      </c>
      <c r="H13" s="28"/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0</v>
      </c>
      <c r="M13" s="31"/>
      <c r="N13" s="139"/>
    </row>
    <row r="14" spans="1:17" x14ac:dyDescent="0.25">
      <c r="A14" s="38" t="s">
        <v>413</v>
      </c>
      <c r="B14" s="28">
        <v>195955447</v>
      </c>
      <c r="C14" s="28">
        <v>220842958</v>
      </c>
      <c r="D14" s="28"/>
      <c r="E14" s="200">
        <f>D14*1000/$N$15</f>
        <v>0</v>
      </c>
      <c r="F14" s="28">
        <v>40450518</v>
      </c>
      <c r="G14" s="28">
        <v>44561358</v>
      </c>
      <c r="H14" s="28"/>
      <c r="I14" s="200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4" t="s">
        <v>436</v>
      </c>
      <c r="O14" s="194"/>
    </row>
    <row r="15" spans="1:17" x14ac:dyDescent="0.25">
      <c r="A15" s="133" t="s">
        <v>424</v>
      </c>
      <c r="B15" s="137"/>
      <c r="C15" s="201"/>
      <c r="D15" s="201">
        <v>200750000</v>
      </c>
      <c r="E15" s="202">
        <f>D15*1000/$N$15</f>
        <v>36573.252900718966</v>
      </c>
      <c r="F15" s="137"/>
      <c r="G15" s="203"/>
      <c r="H15" s="204">
        <v>40350000</v>
      </c>
      <c r="I15" s="202">
        <f>H15*1000/$N$15</f>
        <v>7351.0871957360414</v>
      </c>
      <c r="J15" s="137"/>
      <c r="K15" s="205"/>
      <c r="L15" s="205">
        <f>D15+H15</f>
        <v>241100000</v>
      </c>
      <c r="M15" s="32"/>
      <c r="N15" s="195">
        <v>5488984</v>
      </c>
      <c r="O15" s="194"/>
    </row>
    <row r="16" spans="1:17" x14ac:dyDescent="0.25">
      <c r="A16" s="40" t="s">
        <v>428</v>
      </c>
      <c r="B16" s="38"/>
      <c r="C16" s="170"/>
      <c r="D16" s="170">
        <v>200725000</v>
      </c>
      <c r="E16" s="41">
        <f>D16*1000/$N$15</f>
        <v>36568.698323769939</v>
      </c>
      <c r="F16" s="38"/>
      <c r="G16" s="171"/>
      <c r="H16" s="171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0"/>
    </row>
    <row r="17" spans="1:19" x14ac:dyDescent="0.2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49"/>
    </row>
    <row r="18" spans="1:19" ht="15.75" thickBot="1" x14ac:dyDescent="0.3">
      <c r="A18" s="40" t="s">
        <v>438</v>
      </c>
      <c r="B18" s="198"/>
      <c r="C18" s="198"/>
      <c r="D18" s="172">
        <v>208200000</v>
      </c>
      <c r="E18" s="173">
        <f>D18*1000/$N$15</f>
        <v>37930.516831530207</v>
      </c>
      <c r="F18" s="43"/>
      <c r="G18" s="38"/>
      <c r="H18" s="38">
        <v>41000000</v>
      </c>
      <c r="I18" s="173">
        <f>H18*1000/$N$15</f>
        <v>7469.5061964108472</v>
      </c>
      <c r="J18" s="43"/>
      <c r="K18" s="223"/>
      <c r="L18" s="38">
        <f>D18+H18</f>
        <v>249200000</v>
      </c>
      <c r="M18" s="33"/>
      <c r="N18" s="149"/>
    </row>
    <row r="19" spans="1:19" x14ac:dyDescent="0.25">
      <c r="A19" s="141"/>
      <c r="B19" s="142"/>
      <c r="C19" s="143"/>
      <c r="D19" s="143"/>
      <c r="E19" s="144"/>
      <c r="F19" s="142"/>
      <c r="G19" s="143"/>
      <c r="H19" s="143"/>
      <c r="I19" s="144"/>
      <c r="J19" s="142"/>
      <c r="K19" s="145"/>
      <c r="L19" s="145"/>
      <c r="M19" s="33"/>
      <c r="N19" s="32"/>
      <c r="O19" s="148"/>
      <c r="P19" s="148"/>
    </row>
    <row r="20" spans="1:19" x14ac:dyDescent="0.25">
      <c r="A20" s="161"/>
      <c r="B20" s="161"/>
      <c r="C20" s="161"/>
      <c r="D20" s="161"/>
      <c r="E20" s="144"/>
      <c r="F20" s="142"/>
      <c r="G20" s="146"/>
      <c r="H20" s="146"/>
      <c r="I20" s="144"/>
      <c r="J20" s="142"/>
      <c r="K20" s="145"/>
      <c r="L20" s="145"/>
      <c r="M20" s="224"/>
      <c r="N20" s="32"/>
      <c r="O20" s="148"/>
    </row>
    <row r="21" spans="1:19" x14ac:dyDescent="0.25">
      <c r="A21" s="162"/>
      <c r="B21" s="163"/>
      <c r="C21" s="164"/>
      <c r="D21" s="164"/>
      <c r="E21" s="144"/>
      <c r="F21" s="142"/>
      <c r="G21" s="146"/>
      <c r="H21" s="146"/>
      <c r="I21" s="144"/>
      <c r="J21" s="142"/>
      <c r="K21" s="145"/>
      <c r="L21" s="145"/>
      <c r="M21" s="33"/>
      <c r="N21" s="32"/>
    </row>
    <row r="22" spans="1:19" x14ac:dyDescent="0.25">
      <c r="A22" s="34" t="s">
        <v>414</v>
      </c>
      <c r="B22" s="267"/>
      <c r="C22" s="267"/>
      <c r="D22" s="267"/>
      <c r="E22" s="35"/>
      <c r="F22" s="267"/>
      <c r="G22" s="267"/>
      <c r="H22" s="132"/>
      <c r="I22" s="35"/>
      <c r="J22" s="267"/>
      <c r="K22" s="267"/>
      <c r="L22" s="267"/>
    </row>
    <row r="23" spans="1:19" x14ac:dyDescent="0.25">
      <c r="A23" s="36" t="s">
        <v>415</v>
      </c>
      <c r="B23" s="136">
        <f t="shared" ref="B23:K23" si="3">B2</f>
        <v>2021</v>
      </c>
      <c r="C23" s="136">
        <f>C2</f>
        <v>2022</v>
      </c>
      <c r="D23" s="136">
        <f>D2</f>
        <v>2023</v>
      </c>
      <c r="E23" s="136"/>
      <c r="F23" s="136">
        <f t="shared" si="3"/>
        <v>2021</v>
      </c>
      <c r="G23" s="136">
        <f t="shared" si="3"/>
        <v>2022</v>
      </c>
      <c r="H23" s="136">
        <f t="shared" si="3"/>
        <v>2023</v>
      </c>
      <c r="I23" s="136"/>
      <c r="J23" s="136">
        <f t="shared" si="3"/>
        <v>2021</v>
      </c>
      <c r="K23" s="136">
        <f t="shared" si="3"/>
        <v>2022</v>
      </c>
      <c r="L23" s="136">
        <f t="shared" ref="L23" si="4">L2</f>
        <v>2023</v>
      </c>
      <c r="O23"/>
      <c r="Q23" s="44"/>
      <c r="R23" s="44"/>
      <c r="S23" s="44"/>
    </row>
    <row r="24" spans="1:19" x14ac:dyDescent="0.2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7"/>
      <c r="O24"/>
      <c r="Q24" s="174"/>
      <c r="R24" s="31"/>
      <c r="S24" s="148"/>
    </row>
    <row r="25" spans="1:19" x14ac:dyDescent="0.2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7"/>
      <c r="O25"/>
      <c r="Q25" s="174"/>
      <c r="R25" s="31"/>
      <c r="S25" s="148"/>
    </row>
    <row r="26" spans="1:19" x14ac:dyDescent="0.2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7"/>
      <c r="O26"/>
      <c r="Q26" s="174"/>
      <c r="R26" s="174"/>
      <c r="S26" s="148"/>
    </row>
    <row r="27" spans="1:19" x14ac:dyDescent="0.25">
      <c r="A27" s="7" t="s">
        <v>405</v>
      </c>
      <c r="B27" s="37">
        <v>8.4302728586373638E-2</v>
      </c>
      <c r="C27" s="37">
        <f t="shared" si="5"/>
        <v>9.3784666680478412E-2</v>
      </c>
      <c r="D27" s="37">
        <f t="shared" ref="D27:D33" si="11"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7"/>
      <c r="Q27" s="174"/>
    </row>
    <row r="28" spans="1:19" x14ac:dyDescent="0.25">
      <c r="A28" s="7" t="s">
        <v>406</v>
      </c>
      <c r="B28" s="37">
        <v>0.10262940860256554</v>
      </c>
      <c r="C28" s="37">
        <f t="shared" si="5"/>
        <v>0.12414225621717354</v>
      </c>
      <c r="D28" s="37">
        <f t="shared" si="11"/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 t="shared" ref="H28:H33" si="12"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 t="shared" ref="L28:L33" si="13">(L7-K7)/K7</f>
        <v>1.6493280336366191E-2</v>
      </c>
      <c r="N28" s="147"/>
      <c r="Q28" s="174"/>
    </row>
    <row r="29" spans="1:19" x14ac:dyDescent="0.25">
      <c r="A29" s="7" t="s">
        <v>407</v>
      </c>
      <c r="B29" s="37">
        <v>0.1230328893920848</v>
      </c>
      <c r="C29" s="37">
        <f t="shared" si="5"/>
        <v>0.13394565487367316</v>
      </c>
      <c r="D29" s="37">
        <f t="shared" si="11"/>
        <v>1.951924564666753E-2</v>
      </c>
      <c r="E29" s="7"/>
      <c r="F29" s="37">
        <v>0.13244872861006549</v>
      </c>
      <c r="G29" s="37">
        <f t="shared" si="6"/>
        <v>0.11344475619176839</v>
      </c>
      <c r="H29" s="37">
        <f t="shared" si="12"/>
        <v>1.6663697588875429E-3</v>
      </c>
      <c r="I29" s="7"/>
      <c r="J29" s="37">
        <v>0.12462411848746795</v>
      </c>
      <c r="K29" s="37">
        <f t="shared" si="7"/>
        <v>0.13045700221438322</v>
      </c>
      <c r="L29" s="37">
        <f t="shared" si="13"/>
        <v>1.6526928339740482E-2</v>
      </c>
      <c r="N29" s="147"/>
    </row>
    <row r="30" spans="1:19" x14ac:dyDescent="0.25">
      <c r="A30" s="7" t="s">
        <v>408</v>
      </c>
      <c r="B30" s="37">
        <v>0.10965031611484194</v>
      </c>
      <c r="C30" s="37">
        <f t="shared" si="5"/>
        <v>0.10559415528621811</v>
      </c>
      <c r="D30" s="37">
        <f t="shared" si="11"/>
        <v>2.3955005745479464E-2</v>
      </c>
      <c r="E30" s="7"/>
      <c r="F30" s="37">
        <v>0.12233028852967505</v>
      </c>
      <c r="G30" s="37">
        <f t="shared" si="6"/>
        <v>8.2000718368055961E-2</v>
      </c>
      <c r="H30" s="37">
        <f t="shared" si="12"/>
        <v>7.7607711030431839E-3</v>
      </c>
      <c r="I30" s="7"/>
      <c r="J30" s="37">
        <v>0.11179115741872528</v>
      </c>
      <c r="K30" s="37">
        <f t="shared" ref="K30:K35" si="14">(K9-J9)/J9</f>
        <v>0.10157296296468447</v>
      </c>
      <c r="L30" s="37">
        <f t="shared" si="13"/>
        <v>2.1243950654319915E-2</v>
      </c>
      <c r="N30" s="147"/>
    </row>
    <row r="31" spans="1:19" x14ac:dyDescent="0.25">
      <c r="A31" s="7" t="s">
        <v>409</v>
      </c>
      <c r="B31" s="37">
        <v>0.11675989832566422</v>
      </c>
      <c r="C31" s="37">
        <f>(C10-B10)/B10</f>
        <v>0.11626707417611175</v>
      </c>
      <c r="D31" s="37">
        <f t="shared" si="11"/>
        <v>9.774844077562423E-3</v>
      </c>
      <c r="E31" s="7"/>
      <c r="F31" s="37">
        <v>0.12877488957197988</v>
      </c>
      <c r="G31" s="37">
        <f>(G10-F10)/F10</f>
        <v>9.3629953338264668E-2</v>
      </c>
      <c r="H31" s="37">
        <f t="shared" si="12"/>
        <v>-6.7859947240014526E-3</v>
      </c>
      <c r="I31" s="7"/>
      <c r="J31" s="37">
        <v>0.11878873712349543</v>
      </c>
      <c r="K31" s="37">
        <f t="shared" si="14"/>
        <v>0.11241047480797835</v>
      </c>
      <c r="L31" s="37">
        <f t="shared" si="13"/>
        <v>7.0010705856122148E-3</v>
      </c>
      <c r="N31" s="147"/>
    </row>
    <row r="32" spans="1:19" x14ac:dyDescent="0.25">
      <c r="A32" s="7" t="s">
        <v>410</v>
      </c>
      <c r="B32" s="37">
        <v>0.13355824738380964</v>
      </c>
      <c r="C32" s="37">
        <f>(C11-B11)/B11</f>
        <v>0.10022929644670268</v>
      </c>
      <c r="D32" s="37">
        <f t="shared" si="11"/>
        <v>9.10309959763843E-3</v>
      </c>
      <c r="E32" s="7"/>
      <c r="F32" s="37">
        <v>0.1478999722092284</v>
      </c>
      <c r="G32" s="37">
        <f>(G11-F11)/F11</f>
        <v>7.5351622284985556E-2</v>
      </c>
      <c r="H32" s="37">
        <f t="shared" si="12"/>
        <v>-6.2789492700951292E-3</v>
      </c>
      <c r="I32" s="7"/>
      <c r="J32" s="37">
        <v>0.13597835931072322</v>
      </c>
      <c r="K32" s="37">
        <f t="shared" si="14"/>
        <v>9.5987226461542535E-2</v>
      </c>
      <c r="L32" s="37">
        <f t="shared" si="13"/>
        <v>6.5295814050128267E-3</v>
      </c>
      <c r="N32" s="147"/>
    </row>
    <row r="33" spans="1:18" x14ac:dyDescent="0.25">
      <c r="A33" s="7" t="s">
        <v>411</v>
      </c>
      <c r="B33" s="37">
        <v>0.13129314002925702</v>
      </c>
      <c r="C33" s="37">
        <f>(C12-B12)/B12</f>
        <v>9.7573009392194932E-2</v>
      </c>
      <c r="D33" s="37">
        <f t="shared" si="11"/>
        <v>7.2698373172050681E-3</v>
      </c>
      <c r="E33" s="7"/>
      <c r="F33" s="37">
        <v>0.14513109538463204</v>
      </c>
      <c r="G33" s="37">
        <f>(G12-F12)/F12</f>
        <v>7.3429833028006611E-2</v>
      </c>
      <c r="H33" s="37">
        <f t="shared" si="12"/>
        <v>-8.4541868832781041E-3</v>
      </c>
      <c r="I33" s="7"/>
      <c r="J33" s="37">
        <v>0.133628462206662</v>
      </c>
      <c r="K33" s="37">
        <f t="shared" si="14"/>
        <v>9.345721423387561E-2</v>
      </c>
      <c r="L33" s="37">
        <f t="shared" si="13"/>
        <v>4.638388570943985E-3</v>
      </c>
      <c r="N33" s="147"/>
    </row>
    <row r="34" spans="1:18" x14ac:dyDescent="0.25">
      <c r="A34" s="7" t="s">
        <v>412</v>
      </c>
      <c r="B34" s="37">
        <v>0.13751650730764295</v>
      </c>
      <c r="C34" s="37">
        <f>(C13-B13)/B13</f>
        <v>0.13610393658121803</v>
      </c>
      <c r="D34" s="37"/>
      <c r="E34" s="38"/>
      <c r="F34" s="37">
        <v>0.15594887385642472</v>
      </c>
      <c r="G34" s="37">
        <f>(G13-F13)/F13</f>
        <v>0.11056539758734973</v>
      </c>
      <c r="H34" s="37"/>
      <c r="I34" s="38"/>
      <c r="J34" s="37">
        <v>0.14062990838331985</v>
      </c>
      <c r="K34" s="37">
        <f t="shared" si="14"/>
        <v>0.13173230159837249</v>
      </c>
      <c r="L34" s="37"/>
      <c r="N34" s="147"/>
    </row>
    <row r="35" spans="1:18" x14ac:dyDescent="0.2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14"/>
        <v>0.12266336426832546</v>
      </c>
      <c r="L35" s="37"/>
      <c r="N35" s="147"/>
    </row>
    <row r="36" spans="1:18" x14ac:dyDescent="0.25">
      <c r="A36" s="133" t="str">
        <f>A15</f>
        <v>Anslag NB2023</v>
      </c>
      <c r="B36" s="134"/>
      <c r="C36" s="135"/>
      <c r="D36" s="135">
        <f>(D15-C$14)/C$14</f>
        <v>-9.0983014273880544E-2</v>
      </c>
      <c r="E36" s="134"/>
      <c r="F36" s="134"/>
      <c r="G36" s="135"/>
      <c r="H36" s="135">
        <f>(H15-G$14)/G$14</f>
        <v>-9.4506949272057647E-2</v>
      </c>
      <c r="I36" s="134"/>
      <c r="J36" s="134"/>
      <c r="K36" s="135"/>
      <c r="L36" s="135">
        <f>(L15-K$14)/K$14</f>
        <v>-9.1574682606141183E-2</v>
      </c>
      <c r="O36" s="31"/>
      <c r="P36" s="148"/>
      <c r="Q36" s="148"/>
      <c r="R36" s="148"/>
    </row>
    <row r="37" spans="1:18" x14ac:dyDescent="0.25">
      <c r="A37" s="133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48"/>
      <c r="Q37" s="148"/>
      <c r="R37" s="148"/>
    </row>
    <row r="38" spans="1:18" x14ac:dyDescent="0.2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48"/>
      <c r="Q38" s="148"/>
      <c r="R38" s="148"/>
    </row>
    <row r="39" spans="1:18" x14ac:dyDescent="0.25">
      <c r="A39" s="7" t="str">
        <f>A18</f>
        <v>Anslag NB2024</v>
      </c>
      <c r="C39" s="39"/>
      <c r="D39" s="39"/>
      <c r="G39" s="39"/>
      <c r="H39" s="39"/>
      <c r="K39" s="37"/>
      <c r="L39" s="37"/>
    </row>
    <row r="40" spans="1:18" x14ac:dyDescent="0.25">
      <c r="A40" s="141"/>
      <c r="C40" s="149"/>
      <c r="D40" s="149"/>
      <c r="F40" s="150"/>
      <c r="G40" s="149"/>
      <c r="H40" s="149"/>
      <c r="K40" s="149"/>
      <c r="L40" s="149"/>
    </row>
    <row r="41" spans="1:18" x14ac:dyDescent="0.25">
      <c r="A41" s="146"/>
      <c r="B41" s="151"/>
      <c r="C41" s="152"/>
      <c r="D41" s="152"/>
      <c r="E41" s="151"/>
      <c r="F41" s="151"/>
      <c r="G41" s="152"/>
      <c r="H41" s="152"/>
      <c r="I41" s="151"/>
      <c r="J41" s="151"/>
      <c r="K41" s="152"/>
      <c r="L41" s="152"/>
    </row>
    <row r="42" spans="1:18" x14ac:dyDescent="0.25">
      <c r="A42" s="7" t="s">
        <v>416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</row>
    <row r="43" spans="1:18" x14ac:dyDescent="0.25">
      <c r="A43" s="167"/>
      <c r="B43" s="136">
        <f>B23</f>
        <v>2021</v>
      </c>
      <c r="C43" s="136">
        <f>C23</f>
        <v>2022</v>
      </c>
      <c r="D43" s="136">
        <f>D23</f>
        <v>2023</v>
      </c>
      <c r="E43" s="153" t="s">
        <v>429</v>
      </c>
      <c r="F43" s="136">
        <f>F23</f>
        <v>2021</v>
      </c>
      <c r="G43" s="136">
        <f>G23</f>
        <v>2022</v>
      </c>
      <c r="H43" s="136">
        <f>H23</f>
        <v>2023</v>
      </c>
      <c r="I43" s="153" t="str">
        <f>E43</f>
        <v>endring 22-23</v>
      </c>
      <c r="J43" s="136">
        <f>J23</f>
        <v>2021</v>
      </c>
      <c r="K43" s="136">
        <f>K23</f>
        <v>2022</v>
      </c>
      <c r="L43" s="136">
        <f>L23</f>
        <v>2023</v>
      </c>
      <c r="M43" s="153" t="str">
        <f>I43</f>
        <v>endring 22-23</v>
      </c>
    </row>
    <row r="44" spans="1:18" x14ac:dyDescent="0.2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4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4">
        <f>(H44-G44)/G44</f>
        <v>-3.6677774830604519E-2</v>
      </c>
      <c r="J44" s="31">
        <f t="shared" ref="J44:J56" si="15">B44+F44</f>
        <v>25291619</v>
      </c>
      <c r="K44" s="31">
        <f t="shared" ref="K44:K56" si="16">C44+G44</f>
        <v>30230860</v>
      </c>
      <c r="L44" s="31">
        <f t="shared" ref="L44:L55" si="17">D44+H44</f>
        <v>30057697</v>
      </c>
      <c r="M44" s="154">
        <f>(L44-K44)/K44</f>
        <v>-5.7280209693009064E-3</v>
      </c>
      <c r="O44" s="148"/>
    </row>
    <row r="45" spans="1:18" x14ac:dyDescent="0.25">
      <c r="A45" s="31" t="str">
        <f t="shared" ref="A45:A55" si="18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4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4">
        <f>(H45-G45)/G45</f>
        <v>-6.9202226345083481E-2</v>
      </c>
      <c r="J45" s="31">
        <f t="shared" si="15"/>
        <v>1381870</v>
      </c>
      <c r="K45" s="31">
        <f t="shared" si="16"/>
        <v>1554684</v>
      </c>
      <c r="L45" s="31">
        <f t="shared" si="17"/>
        <v>1476729</v>
      </c>
      <c r="M45" s="154">
        <f t="shared" ref="M45:M55" si="19">(L45-K45)/K45</f>
        <v>-5.0142022430281652E-2</v>
      </c>
      <c r="O45" s="148"/>
    </row>
    <row r="46" spans="1:18" x14ac:dyDescent="0.25">
      <c r="A46" s="31" t="str">
        <f t="shared" si="18"/>
        <v>Mars</v>
      </c>
      <c r="B46" s="31">
        <v>31288440</v>
      </c>
      <c r="C46" s="31">
        <f>C5-C4</f>
        <v>31890109</v>
      </c>
      <c r="D46" s="31">
        <f>D5-D4</f>
        <v>34148104</v>
      </c>
      <c r="E46" s="154">
        <f t="shared" ref="E46:E47" si="20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4">
        <f t="shared" ref="I46:I47" si="21">(H46-G46)/G46</f>
        <v>6.2073063380973931E-2</v>
      </c>
      <c r="J46" s="31">
        <f t="shared" si="15"/>
        <v>37756014</v>
      </c>
      <c r="K46" s="31">
        <f t="shared" si="16"/>
        <v>38248342</v>
      </c>
      <c r="L46" s="31">
        <f t="shared" si="17"/>
        <v>40901012</v>
      </c>
      <c r="M46" s="154">
        <f t="shared" si="19"/>
        <v>6.9353855913545218E-2</v>
      </c>
      <c r="O46" s="148"/>
    </row>
    <row r="47" spans="1:18" x14ac:dyDescent="0.25">
      <c r="A47" s="31" t="str">
        <f t="shared" si="18"/>
        <v>April</v>
      </c>
      <c r="B47" s="31">
        <v>1734014</v>
      </c>
      <c r="C47" s="31">
        <f t="shared" ref="C47:D55" si="22">C6-C5</f>
        <v>2158950</v>
      </c>
      <c r="D47" s="31">
        <f>D6-D5</f>
        <v>1756686</v>
      </c>
      <c r="E47" s="154">
        <f t="shared" si="20"/>
        <v>-0.18632390745501284</v>
      </c>
      <c r="F47" s="31">
        <v>336824</v>
      </c>
      <c r="G47" s="31">
        <f t="shared" ref="G47:H51" si="23">G6-G5</f>
        <v>426324</v>
      </c>
      <c r="H47" s="31">
        <f t="shared" si="23"/>
        <v>336946</v>
      </c>
      <c r="I47" s="154">
        <f t="shared" si="21"/>
        <v>-0.20964806109907019</v>
      </c>
      <c r="J47" s="31">
        <f t="shared" si="15"/>
        <v>2070838</v>
      </c>
      <c r="K47" s="31">
        <f t="shared" si="16"/>
        <v>2585274</v>
      </c>
      <c r="L47" s="31">
        <f t="shared" si="17"/>
        <v>2093632</v>
      </c>
      <c r="M47" s="154">
        <f t="shared" si="19"/>
        <v>-0.19017017151760315</v>
      </c>
      <c r="O47" s="148"/>
    </row>
    <row r="48" spans="1:18" x14ac:dyDescent="0.25">
      <c r="A48" s="31" t="str">
        <f t="shared" si="18"/>
        <v>Mai</v>
      </c>
      <c r="B48" s="31">
        <v>31773013</v>
      </c>
      <c r="C48" s="31">
        <f t="shared" si="22"/>
        <v>37393694</v>
      </c>
      <c r="D48" s="31">
        <f t="shared" si="22"/>
        <v>37487476</v>
      </c>
      <c r="E48" s="154">
        <f t="shared" ref="E48:E53" si="24">(D48-C48)/C48</f>
        <v>2.5079629736500493E-3</v>
      </c>
      <c r="F48" s="31">
        <v>6562510</v>
      </c>
      <c r="G48" s="31">
        <f t="shared" si="23"/>
        <v>7478146</v>
      </c>
      <c r="H48" s="31">
        <f t="shared" si="23"/>
        <v>7412266</v>
      </c>
      <c r="I48" s="154">
        <f t="shared" ref="I48:I53" si="25">(H48-G48)/G48</f>
        <v>-8.8096702043527902E-3</v>
      </c>
      <c r="J48" s="31">
        <f t="shared" si="15"/>
        <v>38335523</v>
      </c>
      <c r="K48" s="31">
        <f t="shared" si="16"/>
        <v>44871840</v>
      </c>
      <c r="L48" s="31">
        <f>D48+H48</f>
        <v>44899742</v>
      </c>
      <c r="M48" s="154">
        <f t="shared" si="19"/>
        <v>6.2181537463139465E-4</v>
      </c>
      <c r="N48" s="154"/>
      <c r="O48" s="148"/>
      <c r="P48" s="155"/>
    </row>
    <row r="49" spans="1:16" x14ac:dyDescent="0.25">
      <c r="A49" s="31" t="str">
        <f t="shared" si="18"/>
        <v>Juni</v>
      </c>
      <c r="B49" s="31">
        <v>3700697</v>
      </c>
      <c r="C49" s="31">
        <f t="shared" si="22"/>
        <v>5049204</v>
      </c>
      <c r="D49" s="31">
        <f>D8-D7</f>
        <v>5150510</v>
      </c>
      <c r="E49" s="154">
        <f t="shared" si="24"/>
        <v>2.0063756584206144E-2</v>
      </c>
      <c r="F49" s="31">
        <v>753916</v>
      </c>
      <c r="G49" s="31">
        <f t="shared" si="23"/>
        <v>1007981</v>
      </c>
      <c r="H49" s="31">
        <f t="shared" si="23"/>
        <v>1010735</v>
      </c>
      <c r="I49" s="154">
        <f t="shared" si="25"/>
        <v>2.7321943568380754E-3</v>
      </c>
      <c r="J49" s="31">
        <f t="shared" si="15"/>
        <v>4454613</v>
      </c>
      <c r="K49" s="31">
        <f t="shared" si="16"/>
        <v>6057185</v>
      </c>
      <c r="L49" s="31">
        <f>D49+H49</f>
        <v>6161245</v>
      </c>
      <c r="M49" s="154">
        <f>(L49-K49)/K49</f>
        <v>1.7179597453272435E-2</v>
      </c>
      <c r="O49" s="148"/>
      <c r="P49" s="31"/>
    </row>
    <row r="50" spans="1:16" x14ac:dyDescent="0.25">
      <c r="A50" s="31" t="str">
        <f t="shared" si="18"/>
        <v>Juli</v>
      </c>
      <c r="B50" s="31">
        <v>22281580</v>
      </c>
      <c r="C50" s="31">
        <f t="shared" si="22"/>
        <v>22063118</v>
      </c>
      <c r="D50" s="31">
        <f>D9-D8</f>
        <v>23047815</v>
      </c>
      <c r="E50" s="154">
        <f t="shared" si="24"/>
        <v>4.4630908469056818E-2</v>
      </c>
      <c r="F50" s="31">
        <v>4612904</v>
      </c>
      <c r="G50" s="31">
        <f t="shared" si="23"/>
        <v>4406368</v>
      </c>
      <c r="H50" s="31">
        <f t="shared" si="23"/>
        <v>4566767</v>
      </c>
      <c r="I50" s="154">
        <f t="shared" si="25"/>
        <v>3.6401635088127E-2</v>
      </c>
      <c r="J50" s="31">
        <f t="shared" si="15"/>
        <v>26894484</v>
      </c>
      <c r="K50" s="31">
        <f t="shared" si="16"/>
        <v>26469486</v>
      </c>
      <c r="L50" s="31">
        <f t="shared" si="17"/>
        <v>27614582</v>
      </c>
      <c r="M50" s="154">
        <f t="shared" si="19"/>
        <v>4.3260983609579723E-2</v>
      </c>
      <c r="N50" s="31"/>
      <c r="O50" s="148"/>
    </row>
    <row r="51" spans="1:16" x14ac:dyDescent="0.25">
      <c r="A51" s="31" t="str">
        <f t="shared" si="18"/>
        <v>August</v>
      </c>
      <c r="B51" s="31">
        <v>2952293</v>
      </c>
      <c r="C51" s="31">
        <f t="shared" si="22"/>
        <v>4501310</v>
      </c>
      <c r="D51" s="31">
        <f>D10-D9</f>
        <v>2774159</v>
      </c>
      <c r="E51" s="154">
        <f t="shared" si="24"/>
        <v>-0.38369963410651564</v>
      </c>
      <c r="F51" s="31">
        <v>594644</v>
      </c>
      <c r="G51" s="31">
        <f t="shared" ref="G51:H55" si="26">G10-G9</f>
        <v>920246</v>
      </c>
      <c r="H51" s="31">
        <f t="shared" si="23"/>
        <v>548670</v>
      </c>
      <c r="I51" s="154">
        <f t="shared" si="25"/>
        <v>-0.40377898953106017</v>
      </c>
      <c r="J51" s="31">
        <f t="shared" si="15"/>
        <v>3546937</v>
      </c>
      <c r="K51" s="31">
        <f t="shared" si="16"/>
        <v>5421556</v>
      </c>
      <c r="L51" s="31">
        <f>D51+H51</f>
        <v>3322829</v>
      </c>
      <c r="M51" s="154">
        <f t="shared" si="19"/>
        <v>-0.38710787087692167</v>
      </c>
      <c r="N51" s="31"/>
      <c r="O51" s="174"/>
    </row>
    <row r="52" spans="1:16" x14ac:dyDescent="0.25">
      <c r="A52" s="31" t="str">
        <f t="shared" si="18"/>
        <v>September</v>
      </c>
      <c r="B52" s="31">
        <v>34649943</v>
      </c>
      <c r="C52" s="31">
        <f t="shared" si="22"/>
        <v>36263682</v>
      </c>
      <c r="D52" s="31">
        <f>D11-D10</f>
        <v>36506867</v>
      </c>
      <c r="E52" s="154">
        <f t="shared" si="24"/>
        <v>6.7060206407060377E-3</v>
      </c>
      <c r="F52" s="31">
        <v>7148438</v>
      </c>
      <c r="G52" s="31">
        <f t="shared" si="26"/>
        <v>7251958</v>
      </c>
      <c r="H52" s="31">
        <f>H11-H10</f>
        <v>7219624</v>
      </c>
      <c r="I52" s="154">
        <f t="shared" si="25"/>
        <v>-4.4586579238324328E-3</v>
      </c>
      <c r="J52" s="31">
        <f t="shared" si="15"/>
        <v>41798381</v>
      </c>
      <c r="K52" s="31">
        <f t="shared" si="16"/>
        <v>43515640</v>
      </c>
      <c r="L52" s="31">
        <f t="shared" si="17"/>
        <v>43726491</v>
      </c>
      <c r="M52" s="154">
        <f>(L52-K52)/K52</f>
        <v>4.8454073064305159E-3</v>
      </c>
      <c r="N52" s="31"/>
      <c r="O52" s="174"/>
    </row>
    <row r="53" spans="1:16" x14ac:dyDescent="0.25">
      <c r="A53" s="31" t="str">
        <f t="shared" si="18"/>
        <v>Oktober</v>
      </c>
      <c r="B53" s="31">
        <v>1842218</v>
      </c>
      <c r="C53" s="31">
        <f t="shared" si="22"/>
        <v>1621995</v>
      </c>
      <c r="D53" s="31">
        <f>D12-D11</f>
        <v>1330073</v>
      </c>
      <c r="E53" s="154">
        <f t="shared" si="24"/>
        <v>-0.17997712693319029</v>
      </c>
      <c r="F53" s="31">
        <v>369252</v>
      </c>
      <c r="G53" s="31">
        <f t="shared" si="26"/>
        <v>336879</v>
      </c>
      <c r="H53" s="31">
        <f>H12-H11</f>
        <v>261625</v>
      </c>
      <c r="I53" s="154">
        <f t="shared" si="25"/>
        <v>-0.22338584476919013</v>
      </c>
      <c r="J53" s="31">
        <f t="shared" si="15"/>
        <v>2211470</v>
      </c>
      <c r="K53" s="31">
        <f t="shared" si="16"/>
        <v>1958874</v>
      </c>
      <c r="L53" s="31">
        <f>D53+H53</f>
        <v>1591698</v>
      </c>
      <c r="M53" s="154">
        <f t="shared" si="19"/>
        <v>-0.18744237761081112</v>
      </c>
      <c r="O53" s="174"/>
      <c r="P53" s="31"/>
    </row>
    <row r="54" spans="1:16" x14ac:dyDescent="0.25">
      <c r="A54" s="31" t="str">
        <f t="shared" si="18"/>
        <v>November</v>
      </c>
      <c r="B54" s="31">
        <v>37869257</v>
      </c>
      <c r="C54" s="31">
        <f t="shared" si="22"/>
        <v>48896237</v>
      </c>
      <c r="D54" s="31"/>
      <c r="E54" s="154"/>
      <c r="F54" s="31">
        <v>7977156</v>
      </c>
      <c r="G54" s="31">
        <f t="shared" si="26"/>
        <v>10022361</v>
      </c>
      <c r="H54" s="31"/>
      <c r="I54" s="154"/>
      <c r="J54" s="31">
        <f t="shared" si="15"/>
        <v>45846413</v>
      </c>
      <c r="K54" s="31">
        <f t="shared" si="16"/>
        <v>58918598</v>
      </c>
      <c r="L54" s="31">
        <f>D54+H54</f>
        <v>0</v>
      </c>
      <c r="M54" s="154">
        <f t="shared" si="19"/>
        <v>-1</v>
      </c>
      <c r="O54" s="148"/>
    </row>
    <row r="55" spans="1:16" x14ac:dyDescent="0.25">
      <c r="A55" s="31" t="str">
        <f t="shared" si="18"/>
        <v>Desember</v>
      </c>
      <c r="B55" s="31">
        <v>5667718</v>
      </c>
      <c r="C55" s="31">
        <f t="shared" si="22"/>
        <v>4656320</v>
      </c>
      <c r="D55" s="31">
        <f t="shared" si="22"/>
        <v>0</v>
      </c>
      <c r="E55" s="154"/>
      <c r="F55" s="31">
        <v>1150085</v>
      </c>
      <c r="G55" s="31">
        <f t="shared" si="26"/>
        <v>915657</v>
      </c>
      <c r="H55" s="31">
        <f t="shared" si="26"/>
        <v>0</v>
      </c>
      <c r="I55" s="154"/>
      <c r="J55" s="31">
        <f t="shared" si="15"/>
        <v>6817803</v>
      </c>
      <c r="K55" s="31">
        <f t="shared" si="16"/>
        <v>5571977</v>
      </c>
      <c r="L55" s="31">
        <f t="shared" si="17"/>
        <v>0</v>
      </c>
      <c r="M55" s="154">
        <f t="shared" si="19"/>
        <v>-1</v>
      </c>
      <c r="O55" s="148"/>
    </row>
    <row r="56" spans="1:16" x14ac:dyDescent="0.25">
      <c r="A56" s="156" t="s">
        <v>417</v>
      </c>
      <c r="B56" s="156">
        <f>SUM(B44:B55)</f>
        <v>195955447</v>
      </c>
      <c r="C56" s="156">
        <f>SUM(C44:C55)</f>
        <v>220842958</v>
      </c>
      <c r="D56" s="156">
        <f>SUM(D44:D55)</f>
        <v>168506575</v>
      </c>
      <c r="E56" s="157"/>
      <c r="F56" s="156">
        <f>SUM(F44:F55)</f>
        <v>40450518</v>
      </c>
      <c r="G56" s="156">
        <f>SUM(G44:G55)</f>
        <v>44561358</v>
      </c>
      <c r="H56" s="156">
        <f>SUM(H44:H55)</f>
        <v>33339082</v>
      </c>
      <c r="I56" s="157"/>
      <c r="J56" s="156">
        <f t="shared" si="15"/>
        <v>236405965</v>
      </c>
      <c r="K56" s="156">
        <f t="shared" si="16"/>
        <v>265404316</v>
      </c>
      <c r="L56" s="156">
        <f>D56+H56</f>
        <v>201845657</v>
      </c>
      <c r="M56" s="157"/>
    </row>
    <row r="57" spans="1:16" x14ac:dyDescent="0.25">
      <c r="A57" s="35"/>
      <c r="B57" s="134"/>
      <c r="C57" s="35"/>
      <c r="D57" s="35"/>
      <c r="E57" s="158"/>
      <c r="F57" s="134"/>
      <c r="G57" s="35"/>
      <c r="H57" s="35"/>
      <c r="I57" s="158"/>
      <c r="J57" s="134"/>
      <c r="K57" s="35"/>
      <c r="L57" s="35"/>
      <c r="M57" s="158"/>
    </row>
    <row r="58" spans="1:16" x14ac:dyDescent="0.25">
      <c r="A58" s="31"/>
      <c r="C58" s="31"/>
      <c r="D58" s="31"/>
      <c r="G58" s="31"/>
      <c r="H58" s="31"/>
      <c r="K58" s="31"/>
      <c r="L58" s="31"/>
    </row>
    <row r="59" spans="1:16" x14ac:dyDescent="0.25">
      <c r="A59" s="31"/>
      <c r="D59" s="31"/>
      <c r="E59" s="159"/>
      <c r="F59" s="159"/>
      <c r="G59" s="159"/>
      <c r="H59" s="222"/>
      <c r="I59" s="159"/>
      <c r="J59" s="159"/>
      <c r="K59" s="160"/>
      <c r="L59" s="160"/>
    </row>
    <row r="60" spans="1:16" x14ac:dyDescent="0.25">
      <c r="A60" s="31"/>
      <c r="E60" s="148"/>
      <c r="G60" s="31"/>
      <c r="H60" s="31"/>
      <c r="I60" s="148"/>
      <c r="K60" s="148"/>
      <c r="L60" s="148"/>
    </row>
    <row r="61" spans="1:16" x14ac:dyDescent="0.25">
      <c r="A61" s="31"/>
      <c r="E61" s="148"/>
      <c r="I61" s="148"/>
      <c r="K61" s="148"/>
      <c r="L61" s="148"/>
    </row>
    <row r="62" spans="1:16" x14ac:dyDescent="0.25">
      <c r="A62" s="31"/>
      <c r="E62" s="148"/>
      <c r="I62" s="148"/>
      <c r="K62" s="148"/>
      <c r="L62" s="148"/>
    </row>
    <row r="63" spans="1:16" x14ac:dyDescent="0.25">
      <c r="A63" s="31"/>
      <c r="E63" s="148"/>
      <c r="I63" s="148"/>
      <c r="K63" s="148"/>
      <c r="L63" s="148"/>
    </row>
  </sheetData>
  <sheetProtection sheet="1" objects="1" scenarios="1"/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Margit Sandvik Strøm</cp:lastModifiedBy>
  <dcterms:created xsi:type="dcterms:W3CDTF">2019-11-19T09:55:59Z</dcterms:created>
  <dcterms:modified xsi:type="dcterms:W3CDTF">2023-11-17T13:59:43Z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975b9e0c-23fc-44b2-abf9-0363b2492404</vt:lpwstr>
  </property>
</Properties>
</file>